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315" windowWidth="19320" windowHeight="10530"/>
  </bookViews>
  <sheets>
    <sheet name="Loan Amortization Schedule" sheetId="1" r:id="rId1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25725"/>
  <webPublishing codePage="1252"/>
</workbook>
</file>

<file path=xl/calcChain.xml><?xml version="1.0" encoding="utf-8"?>
<calcChain xmlns="http://schemas.openxmlformats.org/spreadsheetml/2006/main">
  <c r="A18" i="1"/>
  <c r="A19" s="1"/>
  <c r="J5"/>
  <c r="C18"/>
  <c r="H18" s="1"/>
  <c r="J6"/>
  <c r="B18"/>
  <c r="D18"/>
  <c r="E18" s="1"/>
  <c r="F18" s="1"/>
  <c r="G18" s="1"/>
  <c r="D19" l="1"/>
  <c r="B19"/>
  <c r="A20"/>
  <c r="J18"/>
  <c r="I18"/>
  <c r="D20" l="1"/>
  <c r="A21"/>
  <c r="B20"/>
  <c r="C19"/>
  <c r="D21" l="1"/>
  <c r="B21"/>
  <c r="A22"/>
  <c r="H19"/>
  <c r="E19"/>
  <c r="B22" l="1"/>
  <c r="A23"/>
  <c r="D22"/>
  <c r="J19"/>
  <c r="F19"/>
  <c r="G19" s="1"/>
  <c r="I19" s="1"/>
  <c r="D23" l="1"/>
  <c r="B23"/>
  <c r="A24"/>
  <c r="C20"/>
  <c r="D24" l="1"/>
  <c r="B24"/>
  <c r="A25"/>
  <c r="H20"/>
  <c r="E20"/>
  <c r="D25" l="1"/>
  <c r="A26"/>
  <c r="B25"/>
  <c r="F20"/>
  <c r="G20" s="1"/>
  <c r="I20" s="1"/>
  <c r="J20"/>
  <c r="A27" l="1"/>
  <c r="D26"/>
  <c r="B26"/>
  <c r="C21"/>
  <c r="D27" l="1"/>
  <c r="A28"/>
  <c r="B27"/>
  <c r="H21"/>
  <c r="E21"/>
  <c r="B28" l="1"/>
  <c r="A29"/>
  <c r="D28"/>
  <c r="F21"/>
  <c r="G21" s="1"/>
  <c r="I21" s="1"/>
  <c r="J21"/>
  <c r="D29" l="1"/>
  <c r="A30"/>
  <c r="B29"/>
  <c r="C22"/>
  <c r="A31" l="1"/>
  <c r="D30"/>
  <c r="B30"/>
  <c r="H22"/>
  <c r="E22"/>
  <c r="D31" l="1"/>
  <c r="A32"/>
  <c r="B31"/>
  <c r="J22"/>
  <c r="F22"/>
  <c r="G22" s="1"/>
  <c r="I22" s="1"/>
  <c r="A33" l="1"/>
  <c r="B32"/>
  <c r="D32"/>
  <c r="C23"/>
  <c r="D33" l="1"/>
  <c r="B33"/>
  <c r="A34"/>
  <c r="H23"/>
  <c r="E23"/>
  <c r="D34" l="1"/>
  <c r="A35"/>
  <c r="B34"/>
  <c r="F23"/>
  <c r="G23" s="1"/>
  <c r="I23" s="1"/>
  <c r="C24" s="1"/>
  <c r="J23"/>
  <c r="B35" l="1"/>
  <c r="A36"/>
  <c r="D35"/>
  <c r="E24"/>
  <c r="H24"/>
  <c r="J24" s="1"/>
  <c r="D36" l="1"/>
  <c r="A37"/>
  <c r="B36"/>
  <c r="F24"/>
  <c r="G24" s="1"/>
  <c r="I24" s="1"/>
  <c r="C25" s="1"/>
  <c r="D37" l="1"/>
  <c r="A38"/>
  <c r="B37"/>
  <c r="H25"/>
  <c r="J25" s="1"/>
  <c r="E25"/>
  <c r="B38" l="1"/>
  <c r="D38"/>
  <c r="A39"/>
  <c r="F25"/>
  <c r="G25" s="1"/>
  <c r="I25" s="1"/>
  <c r="C26" s="1"/>
  <c r="D39" l="1"/>
  <c r="B39"/>
  <c r="A40"/>
  <c r="H26"/>
  <c r="J26" s="1"/>
  <c r="E26"/>
  <c r="D40" l="1"/>
  <c r="A41"/>
  <c r="B40"/>
  <c r="F26"/>
  <c r="G26" s="1"/>
  <c r="I26" s="1"/>
  <c r="C27" s="1"/>
  <c r="A42" l="1"/>
  <c r="B41"/>
  <c r="D41"/>
  <c r="H27"/>
  <c r="J27" s="1"/>
  <c r="E27"/>
  <c r="D42" l="1"/>
  <c r="B42"/>
  <c r="A43"/>
  <c r="F27"/>
  <c r="G27" s="1"/>
  <c r="I27" s="1"/>
  <c r="C28" s="1"/>
  <c r="D43" l="1"/>
  <c r="B43"/>
  <c r="A44"/>
  <c r="H28"/>
  <c r="J28" s="1"/>
  <c r="E28"/>
  <c r="D44" l="1"/>
  <c r="B44"/>
  <c r="A45"/>
  <c r="F28"/>
  <c r="G28" s="1"/>
  <c r="I28" s="1"/>
  <c r="C29" s="1"/>
  <c r="D45" l="1"/>
  <c r="B45"/>
  <c r="A46"/>
  <c r="E29"/>
  <c r="H29"/>
  <c r="J29" s="1"/>
  <c r="D46" l="1"/>
  <c r="A47"/>
  <c r="B46"/>
  <c r="F29"/>
  <c r="G29" s="1"/>
  <c r="I29" s="1"/>
  <c r="C30" s="1"/>
  <c r="B47" l="1"/>
  <c r="A48"/>
  <c r="D47"/>
  <c r="H30"/>
  <c r="J30" s="1"/>
  <c r="E30"/>
  <c r="A49" l="1"/>
  <c r="B48"/>
  <c r="D48"/>
  <c r="F30"/>
  <c r="G30" s="1"/>
  <c r="I30" s="1"/>
  <c r="C31" s="1"/>
  <c r="D49" l="1"/>
  <c r="A50"/>
  <c r="B49"/>
  <c r="H31"/>
  <c r="J31" s="1"/>
  <c r="E31"/>
  <c r="B50" l="1"/>
  <c r="A51"/>
  <c r="D50"/>
  <c r="F31"/>
  <c r="G31" s="1"/>
  <c r="I31" s="1"/>
  <c r="C32" s="1"/>
  <c r="A52" l="1"/>
  <c r="B51"/>
  <c r="D51"/>
  <c r="H32"/>
  <c r="J32" s="1"/>
  <c r="E32"/>
  <c r="A53" l="1"/>
  <c r="D52"/>
  <c r="B52"/>
  <c r="F32"/>
  <c r="G32" s="1"/>
  <c r="I32" s="1"/>
  <c r="C33" s="1"/>
  <c r="B53" l="1"/>
  <c r="D53"/>
  <c r="A54"/>
  <c r="H33"/>
  <c r="J33" s="1"/>
  <c r="E33"/>
  <c r="D54" l="1"/>
  <c r="A55"/>
  <c r="B54"/>
  <c r="F33"/>
  <c r="G33" s="1"/>
  <c r="I33" s="1"/>
  <c r="C34" s="1"/>
  <c r="B55" l="1"/>
  <c r="A56"/>
  <c r="D55"/>
  <c r="H34"/>
  <c r="J34" s="1"/>
  <c r="E34"/>
  <c r="D56" l="1"/>
  <c r="A57"/>
  <c r="B56"/>
  <c r="F34"/>
  <c r="G34" s="1"/>
  <c r="I34" s="1"/>
  <c r="C35" s="1"/>
  <c r="D57" l="1"/>
  <c r="B57"/>
  <c r="A58"/>
  <c r="E35"/>
  <c r="H35"/>
  <c r="J35" s="1"/>
  <c r="B58" l="1"/>
  <c r="D58"/>
  <c r="A59"/>
  <c r="F35"/>
  <c r="G35" s="1"/>
  <c r="I35" s="1"/>
  <c r="C36" s="1"/>
  <c r="B59" l="1"/>
  <c r="A60"/>
  <c r="D59"/>
  <c r="H36"/>
  <c r="J36" s="1"/>
  <c r="E36"/>
  <c r="D60" l="1"/>
  <c r="A61"/>
  <c r="B60"/>
  <c r="F36"/>
  <c r="G36" s="1"/>
  <c r="I36" s="1"/>
  <c r="C37" s="1"/>
  <c r="B61" l="1"/>
  <c r="D61"/>
  <c r="A62"/>
  <c r="H37"/>
  <c r="J37" s="1"/>
  <c r="E37"/>
  <c r="A63" l="1"/>
  <c r="D62"/>
  <c r="B62"/>
  <c r="F37"/>
  <c r="G37" s="1"/>
  <c r="I37" s="1"/>
  <c r="C38" s="1"/>
  <c r="A64" l="1"/>
  <c r="D63"/>
  <c r="B63"/>
  <c r="H38"/>
  <c r="J38" s="1"/>
  <c r="E38"/>
  <c r="B64" l="1"/>
  <c r="A65"/>
  <c r="D64"/>
  <c r="F38"/>
  <c r="G38" s="1"/>
  <c r="I38" s="1"/>
  <c r="C39" s="1"/>
  <c r="D65" l="1"/>
  <c r="B65"/>
  <c r="A66"/>
  <c r="H39"/>
  <c r="J39" s="1"/>
  <c r="E39"/>
  <c r="D66" l="1"/>
  <c r="A67"/>
  <c r="B66"/>
  <c r="F39"/>
  <c r="G39" s="1"/>
  <c r="I39" s="1"/>
  <c r="C40" s="1"/>
  <c r="B67" l="1"/>
  <c r="A68"/>
  <c r="D67"/>
  <c r="H40"/>
  <c r="J40" s="1"/>
  <c r="E40"/>
  <c r="B68" l="1"/>
  <c r="D68"/>
  <c r="A69"/>
  <c r="F40"/>
  <c r="G40" s="1"/>
  <c r="I40" s="1"/>
  <c r="C41" s="1"/>
  <c r="A70" l="1"/>
  <c r="D69"/>
  <c r="B69"/>
  <c r="H41"/>
  <c r="J41" s="1"/>
  <c r="E41"/>
  <c r="A71" l="1"/>
  <c r="B70"/>
  <c r="D70"/>
  <c r="F41"/>
  <c r="G41" s="1"/>
  <c r="I41" s="1"/>
  <c r="C42" s="1"/>
  <c r="D71" l="1"/>
  <c r="A72"/>
  <c r="B71"/>
  <c r="H42"/>
  <c r="J42" s="1"/>
  <c r="E42"/>
  <c r="A73" l="1"/>
  <c r="D72"/>
  <c r="B72"/>
  <c r="F42"/>
  <c r="G42" s="1"/>
  <c r="I42" s="1"/>
  <c r="C43" s="1"/>
  <c r="B73" l="1"/>
  <c r="A74"/>
  <c r="D73"/>
  <c r="H43"/>
  <c r="J43" s="1"/>
  <c r="E43"/>
  <c r="B74" l="1"/>
  <c r="D74"/>
  <c r="A75"/>
  <c r="F43"/>
  <c r="G43" s="1"/>
  <c r="I43" s="1"/>
  <c r="C44" s="1"/>
  <c r="D75" l="1"/>
  <c r="B75"/>
  <c r="A76"/>
  <c r="H44"/>
  <c r="J44" s="1"/>
  <c r="E44"/>
  <c r="B76" l="1"/>
  <c r="A77"/>
  <c r="D76"/>
  <c r="F44"/>
  <c r="G44" s="1"/>
  <c r="I44" s="1"/>
  <c r="C45" s="1"/>
  <c r="A78" l="1"/>
  <c r="D77"/>
  <c r="B77"/>
  <c r="E45"/>
  <c r="H45"/>
  <c r="J45" s="1"/>
  <c r="D78" l="1"/>
  <c r="A79"/>
  <c r="B78"/>
  <c r="F45"/>
  <c r="G45" s="1"/>
  <c r="I45" s="1"/>
  <c r="C46" s="1"/>
  <c r="A80" l="1"/>
  <c r="B79"/>
  <c r="D79"/>
  <c r="H46"/>
  <c r="J46" s="1"/>
  <c r="E46"/>
  <c r="B80" l="1"/>
  <c r="D80"/>
  <c r="A81"/>
  <c r="F46"/>
  <c r="G46" s="1"/>
  <c r="I46" s="1"/>
  <c r="C47" s="1"/>
  <c r="D81" l="1"/>
  <c r="B81"/>
  <c r="A82"/>
  <c r="H47"/>
  <c r="J47" s="1"/>
  <c r="E47"/>
  <c r="B82" l="1"/>
  <c r="D82"/>
  <c r="A83"/>
  <c r="F47"/>
  <c r="G47" s="1"/>
  <c r="I47" s="1"/>
  <c r="C48" s="1"/>
  <c r="A84" l="1"/>
  <c r="D83"/>
  <c r="B83"/>
  <c r="H48"/>
  <c r="J48" s="1"/>
  <c r="E48"/>
  <c r="A85" l="1"/>
  <c r="D84"/>
  <c r="B84"/>
  <c r="F48"/>
  <c r="G48" s="1"/>
  <c r="I48" s="1"/>
  <c r="C49" s="1"/>
  <c r="D85" l="1"/>
  <c r="A86"/>
  <c r="B85"/>
  <c r="H49"/>
  <c r="J49" s="1"/>
  <c r="E49"/>
  <c r="A87" l="1"/>
  <c r="B86"/>
  <c r="D86"/>
  <c r="F49"/>
  <c r="G49" s="1"/>
  <c r="I49" s="1"/>
  <c r="C50" s="1"/>
  <c r="D87" l="1"/>
  <c r="B87"/>
  <c r="A88"/>
  <c r="H50"/>
  <c r="J50" s="1"/>
  <c r="E50"/>
  <c r="A89" l="1"/>
  <c r="B88"/>
  <c r="D88"/>
  <c r="F50"/>
  <c r="G50" s="1"/>
  <c r="I50" s="1"/>
  <c r="C51" s="1"/>
  <c r="A90" l="1"/>
  <c r="D89"/>
  <c r="B89"/>
  <c r="E51"/>
  <c r="H51"/>
  <c r="J51" s="1"/>
  <c r="D90" l="1"/>
  <c r="A91"/>
  <c r="B90"/>
  <c r="F51"/>
  <c r="G51" s="1"/>
  <c r="I51" s="1"/>
  <c r="C52" s="1"/>
  <c r="A92" l="1"/>
  <c r="B91"/>
  <c r="D91"/>
  <c r="H52"/>
  <c r="J52" s="1"/>
  <c r="E52"/>
  <c r="D92" l="1"/>
  <c r="A93"/>
  <c r="B92"/>
  <c r="F52"/>
  <c r="G52" s="1"/>
  <c r="I52" s="1"/>
  <c r="C53" s="1"/>
  <c r="D93" l="1"/>
  <c r="B93"/>
  <c r="A94"/>
  <c r="E53"/>
  <c r="H53"/>
  <c r="J53" s="1"/>
  <c r="B94" l="1"/>
  <c r="D94"/>
  <c r="A95"/>
  <c r="F53"/>
  <c r="G53" s="1"/>
  <c r="I53" s="1"/>
  <c r="C54" s="1"/>
  <c r="B95" l="1"/>
  <c r="A96"/>
  <c r="D95"/>
  <c r="H54"/>
  <c r="J54" s="1"/>
  <c r="E54"/>
  <c r="D96" l="1"/>
  <c r="A97"/>
  <c r="B96"/>
  <c r="F54"/>
  <c r="G54" s="1"/>
  <c r="I54" s="1"/>
  <c r="C55" s="1"/>
  <c r="D97" l="1"/>
  <c r="A98"/>
  <c r="B97"/>
  <c r="H55"/>
  <c r="J55" s="1"/>
  <c r="E55"/>
  <c r="A99" l="1"/>
  <c r="B98"/>
  <c r="D98"/>
  <c r="F55"/>
  <c r="G55" s="1"/>
  <c r="I55" s="1"/>
  <c r="C56" s="1"/>
  <c r="A100" l="1"/>
  <c r="D99"/>
  <c r="B99"/>
  <c r="H56"/>
  <c r="J56" s="1"/>
  <c r="E56"/>
  <c r="D100" l="1"/>
  <c r="B100"/>
  <c r="A101"/>
  <c r="F56"/>
  <c r="G56" s="1"/>
  <c r="I56" s="1"/>
  <c r="C57" s="1"/>
  <c r="A102" l="1"/>
  <c r="B101"/>
  <c r="D101"/>
  <c r="H57"/>
  <c r="J57" s="1"/>
  <c r="E57"/>
  <c r="A103" l="1"/>
  <c r="D102"/>
  <c r="B102"/>
  <c r="F57"/>
  <c r="G57" s="1"/>
  <c r="I57" s="1"/>
  <c r="C58" s="1"/>
  <c r="B103" l="1"/>
  <c r="D103"/>
  <c r="A104"/>
  <c r="H58"/>
  <c r="J58" s="1"/>
  <c r="E58"/>
  <c r="B104" l="1"/>
  <c r="D104"/>
  <c r="A105"/>
  <c r="F58"/>
  <c r="G58" s="1"/>
  <c r="I58" s="1"/>
  <c r="C59" s="1"/>
  <c r="D105" l="1"/>
  <c r="B105"/>
  <c r="A106"/>
  <c r="H59"/>
  <c r="J59" s="1"/>
  <c r="E59"/>
  <c r="B106" l="1"/>
  <c r="D106"/>
  <c r="A107"/>
  <c r="F59"/>
  <c r="G59" s="1"/>
  <c r="I59" s="1"/>
  <c r="C60" s="1"/>
  <c r="A108" l="1"/>
  <c r="B107"/>
  <c r="D107"/>
  <c r="H60"/>
  <c r="J60" s="1"/>
  <c r="E60"/>
  <c r="A109" l="1"/>
  <c r="D108"/>
  <c r="B108"/>
  <c r="F60"/>
  <c r="G60" s="1"/>
  <c r="I60" s="1"/>
  <c r="C61" s="1"/>
  <c r="B109" l="1"/>
  <c r="A110"/>
  <c r="D109"/>
  <c r="H61"/>
  <c r="J61" s="1"/>
  <c r="E61"/>
  <c r="B110" l="1"/>
  <c r="D110"/>
  <c r="A111"/>
  <c r="F61"/>
  <c r="G61" s="1"/>
  <c r="I61" s="1"/>
  <c r="C62" s="1"/>
  <c r="A112" l="1"/>
  <c r="B111"/>
  <c r="D111"/>
  <c r="H62"/>
  <c r="J62" s="1"/>
  <c r="E62"/>
  <c r="B112" l="1"/>
  <c r="A113"/>
  <c r="D112"/>
  <c r="F62"/>
  <c r="G62" s="1"/>
  <c r="I62" s="1"/>
  <c r="C63" s="1"/>
  <c r="B113" l="1"/>
  <c r="D113"/>
  <c r="A114"/>
  <c r="H63"/>
  <c r="J63" s="1"/>
  <c r="E63"/>
  <c r="A115" l="1"/>
  <c r="D114"/>
  <c r="B114"/>
  <c r="F63"/>
  <c r="G63" s="1"/>
  <c r="I63" s="1"/>
  <c r="C64" s="1"/>
  <c r="B115" l="1"/>
  <c r="A116"/>
  <c r="D115"/>
  <c r="E64"/>
  <c r="H64"/>
  <c r="J64" s="1"/>
  <c r="B116" l="1"/>
  <c r="A117"/>
  <c r="D116"/>
  <c r="F64"/>
  <c r="G64" s="1"/>
  <c r="I64" s="1"/>
  <c r="C65" s="1"/>
  <c r="D117" l="1"/>
  <c r="B117"/>
  <c r="A118"/>
  <c r="H65"/>
  <c r="J65" s="1"/>
  <c r="E65"/>
  <c r="D118" l="1"/>
  <c r="A119"/>
  <c r="B118"/>
  <c r="F65"/>
  <c r="G65" s="1"/>
  <c r="I65" s="1"/>
  <c r="C66" s="1"/>
  <c r="B119" l="1"/>
  <c r="D119"/>
  <c r="A120"/>
  <c r="H66"/>
  <c r="J66" s="1"/>
  <c r="E66"/>
  <c r="A121" l="1"/>
  <c r="D120"/>
  <c r="B120"/>
  <c r="F66"/>
  <c r="G66" s="1"/>
  <c r="I66" s="1"/>
  <c r="C67" s="1"/>
  <c r="D121" l="1"/>
  <c r="A122"/>
  <c r="B121"/>
  <c r="H67"/>
  <c r="J67" s="1"/>
  <c r="E67"/>
  <c r="A123" l="1"/>
  <c r="D122"/>
  <c r="B122"/>
  <c r="F67"/>
  <c r="G67" s="1"/>
  <c r="I67" s="1"/>
  <c r="C68" s="1"/>
  <c r="A124" l="1"/>
  <c r="D123"/>
  <c r="B123"/>
  <c r="H68"/>
  <c r="J68" s="1"/>
  <c r="E68"/>
  <c r="D124" l="1"/>
  <c r="A125"/>
  <c r="B124"/>
  <c r="F68"/>
  <c r="G68" s="1"/>
  <c r="I68" s="1"/>
  <c r="C69" s="1"/>
  <c r="B125" l="1"/>
  <c r="D125"/>
  <c r="A126"/>
  <c r="H69"/>
  <c r="J69" s="1"/>
  <c r="E69"/>
  <c r="D126" l="1"/>
  <c r="B126"/>
  <c r="A127"/>
  <c r="F69"/>
  <c r="G69" s="1"/>
  <c r="I69" s="1"/>
  <c r="C70" s="1"/>
  <c r="D127" l="1"/>
  <c r="A128"/>
  <c r="B127"/>
  <c r="H70"/>
  <c r="J70" s="1"/>
  <c r="E70"/>
  <c r="B128" l="1"/>
  <c r="A129"/>
  <c r="D128"/>
  <c r="F70"/>
  <c r="G70" s="1"/>
  <c r="I70" s="1"/>
  <c r="C71" s="1"/>
  <c r="A130" l="1"/>
  <c r="B129"/>
  <c r="D129"/>
  <c r="H71"/>
  <c r="J71" s="1"/>
  <c r="E71"/>
  <c r="B130" l="1"/>
  <c r="A131"/>
  <c r="D130"/>
  <c r="F71"/>
  <c r="G71" s="1"/>
  <c r="I71" s="1"/>
  <c r="C72" s="1"/>
  <c r="D131" l="1"/>
  <c r="A132"/>
  <c r="B131"/>
  <c r="E72"/>
  <c r="H72"/>
  <c r="J72" s="1"/>
  <c r="D132" l="1"/>
  <c r="B132"/>
  <c r="A133"/>
  <c r="F72"/>
  <c r="G72" s="1"/>
  <c r="I72" s="1"/>
  <c r="C73" s="1"/>
  <c r="D133" l="1"/>
  <c r="A134"/>
  <c r="B133"/>
  <c r="H73"/>
  <c r="J73" s="1"/>
  <c r="E73"/>
  <c r="A135" l="1"/>
  <c r="B134"/>
  <c r="D134"/>
  <c r="F73"/>
  <c r="G73" s="1"/>
  <c r="I73" s="1"/>
  <c r="C74" s="1"/>
  <c r="A136" l="1"/>
  <c r="B135"/>
  <c r="D135"/>
  <c r="H74"/>
  <c r="J74" s="1"/>
  <c r="E74"/>
  <c r="D136" l="1"/>
  <c r="B136"/>
  <c r="A137"/>
  <c r="F74"/>
  <c r="G74" s="1"/>
  <c r="I74" s="1"/>
  <c r="C75" s="1"/>
  <c r="B137" l="1"/>
  <c r="A138"/>
  <c r="D137"/>
  <c r="H75"/>
  <c r="J75" s="1"/>
  <c r="E75"/>
  <c r="D138" l="1"/>
  <c r="B138"/>
  <c r="A139"/>
  <c r="F75"/>
  <c r="G75" s="1"/>
  <c r="I75" s="1"/>
  <c r="C76" s="1"/>
  <c r="A140" l="1"/>
  <c r="D139"/>
  <c r="B139"/>
  <c r="H76"/>
  <c r="J76" s="1"/>
  <c r="E76"/>
  <c r="B140" l="1"/>
  <c r="A141"/>
  <c r="D140"/>
  <c r="F76"/>
  <c r="G76" s="1"/>
  <c r="I76" s="1"/>
  <c r="C77" s="1"/>
  <c r="D141" l="1"/>
  <c r="B141"/>
  <c r="A142"/>
  <c r="H77"/>
  <c r="J77" s="1"/>
  <c r="E77"/>
  <c r="A143" l="1"/>
  <c r="D142"/>
  <c r="B142"/>
  <c r="F77"/>
  <c r="G77" s="1"/>
  <c r="I77" s="1"/>
  <c r="C78" s="1"/>
  <c r="B143" l="1"/>
  <c r="A144"/>
  <c r="D143"/>
  <c r="H78"/>
  <c r="J78" s="1"/>
  <c r="E78"/>
  <c r="A145" l="1"/>
  <c r="D144"/>
  <c r="B144"/>
  <c r="F78"/>
  <c r="G78" s="1"/>
  <c r="I78" s="1"/>
  <c r="C79" s="1"/>
  <c r="A146" l="1"/>
  <c r="D145"/>
  <c r="B145"/>
  <c r="H79"/>
  <c r="J79" s="1"/>
  <c r="E79"/>
  <c r="D146" l="1"/>
  <c r="B146"/>
  <c r="A147"/>
  <c r="F79"/>
  <c r="G79" s="1"/>
  <c r="I79" s="1"/>
  <c r="C80" s="1"/>
  <c r="D147" l="1"/>
  <c r="B147"/>
  <c r="A148"/>
  <c r="H80"/>
  <c r="J80" s="1"/>
  <c r="E80"/>
  <c r="B148" l="1"/>
  <c r="D148"/>
  <c r="A149"/>
  <c r="F80"/>
  <c r="G80" s="1"/>
  <c r="I80" s="1"/>
  <c r="C81" s="1"/>
  <c r="B149" l="1"/>
  <c r="A150"/>
  <c r="D149"/>
  <c r="E81"/>
  <c r="H81"/>
  <c r="J81" s="1"/>
  <c r="A151" l="1"/>
  <c r="D150"/>
  <c r="B150"/>
  <c r="F81"/>
  <c r="G81" s="1"/>
  <c r="I81" s="1"/>
  <c r="C82" s="1"/>
  <c r="A152" l="1"/>
  <c r="D151"/>
  <c r="B151"/>
  <c r="E82"/>
  <c r="H82"/>
  <c r="J82" s="1"/>
  <c r="B152" l="1"/>
  <c r="D152"/>
  <c r="A153"/>
  <c r="F82"/>
  <c r="G82" s="1"/>
  <c r="I82" s="1"/>
  <c r="C83" s="1"/>
  <c r="A154" l="1"/>
  <c r="B153"/>
  <c r="D153"/>
  <c r="E83"/>
  <c r="H83"/>
  <c r="J83" s="1"/>
  <c r="D154" l="1"/>
  <c r="A155"/>
  <c r="B154"/>
  <c r="F83"/>
  <c r="G83" s="1"/>
  <c r="I83" s="1"/>
  <c r="C84" s="1"/>
  <c r="B155" l="1"/>
  <c r="A156"/>
  <c r="D155"/>
  <c r="H84"/>
  <c r="J84" s="1"/>
  <c r="E84"/>
  <c r="D156" l="1"/>
  <c r="B156"/>
  <c r="A157"/>
  <c r="F84"/>
  <c r="G84" s="1"/>
  <c r="I84" s="1"/>
  <c r="C85" s="1"/>
  <c r="B157" l="1"/>
  <c r="D157"/>
  <c r="A158"/>
  <c r="E85"/>
  <c r="H85"/>
  <c r="J85" s="1"/>
  <c r="A159" l="1"/>
  <c r="B158"/>
  <c r="D158"/>
  <c r="F85"/>
  <c r="G85" s="1"/>
  <c r="I85" s="1"/>
  <c r="C86" s="1"/>
  <c r="D159" l="1"/>
  <c r="A160"/>
  <c r="B159"/>
  <c r="E86"/>
  <c r="H86"/>
  <c r="J86" s="1"/>
  <c r="A161" l="1"/>
  <c r="B160"/>
  <c r="D160"/>
  <c r="F86"/>
  <c r="G86" s="1"/>
  <c r="I86" s="1"/>
  <c r="C87" s="1"/>
  <c r="B161" l="1"/>
  <c r="D161"/>
  <c r="A162"/>
  <c r="E87"/>
  <c r="H87"/>
  <c r="J87" s="1"/>
  <c r="A163" l="1"/>
  <c r="D162"/>
  <c r="B162"/>
  <c r="F87"/>
  <c r="G87" s="1"/>
  <c r="I87" s="1"/>
  <c r="C88" s="1"/>
  <c r="A164" l="1"/>
  <c r="D163"/>
  <c r="B163"/>
  <c r="H88"/>
  <c r="J88" s="1"/>
  <c r="E88"/>
  <c r="B164" l="1"/>
  <c r="D164"/>
  <c r="A165"/>
  <c r="F88"/>
  <c r="G88" s="1"/>
  <c r="I88" s="1"/>
  <c r="C89" s="1"/>
  <c r="A166" l="1"/>
  <c r="D165"/>
  <c r="B165"/>
  <c r="E89"/>
  <c r="H89"/>
  <c r="J89" s="1"/>
  <c r="B166" l="1"/>
  <c r="D166"/>
  <c r="A167"/>
  <c r="F89"/>
  <c r="G89" s="1"/>
  <c r="I89" s="1"/>
  <c r="C90" s="1"/>
  <c r="B167" l="1"/>
  <c r="A168"/>
  <c r="D167"/>
  <c r="H90"/>
  <c r="J90" s="1"/>
  <c r="E90"/>
  <c r="D168" l="1"/>
  <c r="A169"/>
  <c r="B168"/>
  <c r="F90"/>
  <c r="G90" s="1"/>
  <c r="I90" s="1"/>
  <c r="C91" s="1"/>
  <c r="B169" l="1"/>
  <c r="A170"/>
  <c r="D169"/>
  <c r="H91"/>
  <c r="J91" s="1"/>
  <c r="E91"/>
  <c r="D170" l="1"/>
  <c r="A171"/>
  <c r="B170"/>
  <c r="F91"/>
  <c r="G91" s="1"/>
  <c r="I91" s="1"/>
  <c r="C92" s="1"/>
  <c r="D171" l="1"/>
  <c r="B171"/>
  <c r="A172"/>
  <c r="E92"/>
  <c r="H92"/>
  <c r="J92" s="1"/>
  <c r="D172" l="1"/>
  <c r="A173"/>
  <c r="B172"/>
  <c r="F92"/>
  <c r="G92" s="1"/>
  <c r="I92" s="1"/>
  <c r="C93" s="1"/>
  <c r="A174" l="1"/>
  <c r="D173"/>
  <c r="B173"/>
  <c r="E93"/>
  <c r="H93"/>
  <c r="J93" s="1"/>
  <c r="D174" l="1"/>
  <c r="A175"/>
  <c r="B174"/>
  <c r="F93"/>
  <c r="G93" s="1"/>
  <c r="I93" s="1"/>
  <c r="C94" s="1"/>
  <c r="D175" l="1"/>
  <c r="A176"/>
  <c r="B175"/>
  <c r="E94"/>
  <c r="H94"/>
  <c r="J94" s="1"/>
  <c r="A177" l="1"/>
  <c r="D176"/>
  <c r="B176"/>
  <c r="F94"/>
  <c r="G94" s="1"/>
  <c r="I94" s="1"/>
  <c r="C95" s="1"/>
  <c r="A178" l="1"/>
  <c r="B177"/>
  <c r="D177"/>
  <c r="H95"/>
  <c r="J95" s="1"/>
  <c r="E95"/>
  <c r="A179" l="1"/>
  <c r="D178"/>
  <c r="B178"/>
  <c r="F95"/>
  <c r="G95" s="1"/>
  <c r="I95" s="1"/>
  <c r="C96" s="1"/>
  <c r="D179" l="1"/>
  <c r="A180"/>
  <c r="B179"/>
  <c r="E96"/>
  <c r="H96"/>
  <c r="J96" s="1"/>
  <c r="A181" l="1"/>
  <c r="B180"/>
  <c r="D180"/>
  <c r="F96"/>
  <c r="G96" s="1"/>
  <c r="I96" s="1"/>
  <c r="C97" s="1"/>
  <c r="B181" l="1"/>
  <c r="D181"/>
  <c r="A182"/>
  <c r="E97"/>
  <c r="H97"/>
  <c r="J97" s="1"/>
  <c r="A183" l="1"/>
  <c r="B182"/>
  <c r="D182"/>
  <c r="F97"/>
  <c r="G97" s="1"/>
  <c r="I97" s="1"/>
  <c r="C98" s="1"/>
  <c r="A184" l="1"/>
  <c r="D183"/>
  <c r="B183"/>
  <c r="E98"/>
  <c r="H98"/>
  <c r="J98" s="1"/>
  <c r="D184" l="1"/>
  <c r="A185"/>
  <c r="B184"/>
  <c r="F98"/>
  <c r="G98" s="1"/>
  <c r="I98" s="1"/>
  <c r="C99" s="1"/>
  <c r="B185" l="1"/>
  <c r="A186"/>
  <c r="D185"/>
  <c r="E99"/>
  <c r="H99"/>
  <c r="J99" s="1"/>
  <c r="A187" l="1"/>
  <c r="B186"/>
  <c r="D186"/>
  <c r="F99"/>
  <c r="G99" s="1"/>
  <c r="I99" s="1"/>
  <c r="C100" s="1"/>
  <c r="B187" l="1"/>
  <c r="A188"/>
  <c r="D187"/>
  <c r="E100"/>
  <c r="H100"/>
  <c r="J100" s="1"/>
  <c r="B188" l="1"/>
  <c r="D188"/>
  <c r="A189"/>
  <c r="F100"/>
  <c r="G100" s="1"/>
  <c r="I100" s="1"/>
  <c r="C101" s="1"/>
  <c r="B189" l="1"/>
  <c r="A190"/>
  <c r="D189"/>
  <c r="E101"/>
  <c r="H101"/>
  <c r="J101" s="1"/>
  <c r="D190" l="1"/>
  <c r="A191"/>
  <c r="B190"/>
  <c r="F101"/>
  <c r="G101" s="1"/>
  <c r="I101" s="1"/>
  <c r="C102" s="1"/>
  <c r="D191" l="1"/>
  <c r="B191"/>
  <c r="A192"/>
  <c r="E102"/>
  <c r="H102"/>
  <c r="J102" s="1"/>
  <c r="A193" l="1"/>
  <c r="D192"/>
  <c r="B192"/>
  <c r="F102"/>
  <c r="G102" s="1"/>
  <c r="I102" s="1"/>
  <c r="C103" s="1"/>
  <c r="A194" l="1"/>
  <c r="B193"/>
  <c r="D193"/>
  <c r="E103"/>
  <c r="H103"/>
  <c r="J103" s="1"/>
  <c r="B194" l="1"/>
  <c r="D194"/>
  <c r="A195"/>
  <c r="F103"/>
  <c r="G103" s="1"/>
  <c r="I103" s="1"/>
  <c r="C104" s="1"/>
  <c r="D195" l="1"/>
  <c r="A196"/>
  <c r="B195"/>
  <c r="H104"/>
  <c r="J104" s="1"/>
  <c r="E104"/>
  <c r="B196" l="1"/>
  <c r="A197"/>
  <c r="D196"/>
  <c r="F104"/>
  <c r="G104" s="1"/>
  <c r="I104" s="1"/>
  <c r="C105" s="1"/>
  <c r="B197" l="1"/>
  <c r="D197"/>
  <c r="A198"/>
  <c r="H105"/>
  <c r="J105" s="1"/>
  <c r="E105"/>
  <c r="A199" l="1"/>
  <c r="D198"/>
  <c r="B198"/>
  <c r="F105"/>
  <c r="G105" s="1"/>
  <c r="I105" s="1"/>
  <c r="C106" s="1"/>
  <c r="B199" l="1"/>
  <c r="D199"/>
  <c r="A200"/>
  <c r="H106"/>
  <c r="J106" s="1"/>
  <c r="E106"/>
  <c r="D200" l="1"/>
  <c r="A201"/>
  <c r="B200"/>
  <c r="F106"/>
  <c r="G106" s="1"/>
  <c r="I106" s="1"/>
  <c r="C107" s="1"/>
  <c r="D201" l="1"/>
  <c r="A202"/>
  <c r="B201"/>
  <c r="H107"/>
  <c r="J107" s="1"/>
  <c r="E107"/>
  <c r="A203" l="1"/>
  <c r="D202"/>
  <c r="B202"/>
  <c r="F107"/>
  <c r="G107" s="1"/>
  <c r="I107" s="1"/>
  <c r="C108" s="1"/>
  <c r="D203" l="1"/>
  <c r="A204"/>
  <c r="B203"/>
  <c r="H108"/>
  <c r="J108" s="1"/>
  <c r="E108"/>
  <c r="D204" l="1"/>
  <c r="A205"/>
  <c r="B204"/>
  <c r="F108"/>
  <c r="G108" s="1"/>
  <c r="I108" s="1"/>
  <c r="C109" s="1"/>
  <c r="D205" l="1"/>
  <c r="A206"/>
  <c r="B205"/>
  <c r="H109"/>
  <c r="J109" s="1"/>
  <c r="E109"/>
  <c r="B206" l="1"/>
  <c r="D206"/>
  <c r="A207"/>
  <c r="F109"/>
  <c r="G109" s="1"/>
  <c r="I109" s="1"/>
  <c r="C110" s="1"/>
  <c r="A208" l="1"/>
  <c r="D207"/>
  <c r="B207"/>
  <c r="H110"/>
  <c r="J110" s="1"/>
  <c r="E110"/>
  <c r="A209" l="1"/>
  <c r="B208"/>
  <c r="D208"/>
  <c r="F110"/>
  <c r="G110" s="1"/>
  <c r="I110" s="1"/>
  <c r="C111" s="1"/>
  <c r="D209" l="1"/>
  <c r="B209"/>
  <c r="A210"/>
  <c r="E111"/>
  <c r="H111"/>
  <c r="J111" s="1"/>
  <c r="A211" l="1"/>
  <c r="D210"/>
  <c r="B210"/>
  <c r="F111"/>
  <c r="G111" s="1"/>
  <c r="I111" s="1"/>
  <c r="C112" s="1"/>
  <c r="A212" l="1"/>
  <c r="B211"/>
  <c r="D211"/>
  <c r="H112"/>
  <c r="J112" s="1"/>
  <c r="E112"/>
  <c r="D212" l="1"/>
  <c r="A213"/>
  <c r="B212"/>
  <c r="F112"/>
  <c r="G112" s="1"/>
  <c r="I112" s="1"/>
  <c r="C113" s="1"/>
  <c r="A214" l="1"/>
  <c r="D213"/>
  <c r="B213"/>
  <c r="H113"/>
  <c r="J113" s="1"/>
  <c r="E113"/>
  <c r="D214" l="1"/>
  <c r="B214"/>
  <c r="A215"/>
  <c r="F113"/>
  <c r="G113" s="1"/>
  <c r="I113" s="1"/>
  <c r="C114" s="1"/>
  <c r="B215" l="1"/>
  <c r="A216"/>
  <c r="D215"/>
  <c r="H114"/>
  <c r="J114" s="1"/>
  <c r="E114"/>
  <c r="D216" l="1"/>
  <c r="A217"/>
  <c r="B216"/>
  <c r="F114"/>
  <c r="G114" s="1"/>
  <c r="I114" s="1"/>
  <c r="C115" s="1"/>
  <c r="D217" l="1"/>
  <c r="A218"/>
  <c r="B217"/>
  <c r="H115"/>
  <c r="J115" s="1"/>
  <c r="E115"/>
  <c r="D218" l="1"/>
  <c r="A219"/>
  <c r="B218"/>
  <c r="F115"/>
  <c r="G115" s="1"/>
  <c r="I115" s="1"/>
  <c r="C116" s="1"/>
  <c r="A220" l="1"/>
  <c r="D219"/>
  <c r="B219"/>
  <c r="H116"/>
  <c r="J116" s="1"/>
  <c r="E116"/>
  <c r="B220" l="1"/>
  <c r="A221"/>
  <c r="D220"/>
  <c r="F116"/>
  <c r="G116" s="1"/>
  <c r="I116" s="1"/>
  <c r="C117" s="1"/>
  <c r="B221" l="1"/>
  <c r="A222"/>
  <c r="D221"/>
  <c r="H117"/>
  <c r="J117" s="1"/>
  <c r="E117"/>
  <c r="B222" l="1"/>
  <c r="A223"/>
  <c r="D222"/>
  <c r="F117"/>
  <c r="G117" s="1"/>
  <c r="I117" s="1"/>
  <c r="C118" s="1"/>
  <c r="B223" l="1"/>
  <c r="A224"/>
  <c r="D223"/>
  <c r="H118"/>
  <c r="J118" s="1"/>
  <c r="E118"/>
  <c r="D224" l="1"/>
  <c r="B224"/>
  <c r="A225"/>
  <c r="F118"/>
  <c r="G118" s="1"/>
  <c r="I118" s="1"/>
  <c r="C119" s="1"/>
  <c r="D225" l="1"/>
  <c r="B225"/>
  <c r="A226"/>
  <c r="H119"/>
  <c r="J119" s="1"/>
  <c r="E119"/>
  <c r="D226" l="1"/>
  <c r="B226"/>
  <c r="A227"/>
  <c r="F119"/>
  <c r="G119" s="1"/>
  <c r="I119" s="1"/>
  <c r="C120" s="1"/>
  <c r="D227" l="1"/>
  <c r="B227"/>
  <c r="A228"/>
  <c r="H120"/>
  <c r="J120" s="1"/>
  <c r="E120"/>
  <c r="B228" l="1"/>
  <c r="A229"/>
  <c r="D228"/>
  <c r="F120"/>
  <c r="G120" s="1"/>
  <c r="I120" s="1"/>
  <c r="C121" s="1"/>
  <c r="D229" l="1"/>
  <c r="B229"/>
  <c r="A230"/>
  <c r="H121"/>
  <c r="J121" s="1"/>
  <c r="E121"/>
  <c r="A231" l="1"/>
  <c r="D230"/>
  <c r="B230"/>
  <c r="F121"/>
  <c r="G121" s="1"/>
  <c r="I121" s="1"/>
  <c r="C122" s="1"/>
  <c r="D231" l="1"/>
  <c r="B231"/>
  <c r="A232"/>
  <c r="H122"/>
  <c r="J122" s="1"/>
  <c r="E122"/>
  <c r="D232" l="1"/>
  <c r="B232"/>
  <c r="A233"/>
  <c r="F122"/>
  <c r="G122" s="1"/>
  <c r="I122" s="1"/>
  <c r="C123" s="1"/>
  <c r="D233" l="1"/>
  <c r="B233"/>
  <c r="A234"/>
  <c r="E123"/>
  <c r="H123"/>
  <c r="J123" s="1"/>
  <c r="A235" l="1"/>
  <c r="B234"/>
  <c r="D234"/>
  <c r="F123"/>
  <c r="G123" s="1"/>
  <c r="I123" s="1"/>
  <c r="C124" s="1"/>
  <c r="D235" l="1"/>
  <c r="B235"/>
  <c r="A236"/>
  <c r="H124"/>
  <c r="J124" s="1"/>
  <c r="E124"/>
  <c r="B236" l="1"/>
  <c r="A237"/>
  <c r="D236"/>
  <c r="F124"/>
  <c r="G124" s="1"/>
  <c r="I124" s="1"/>
  <c r="C125" s="1"/>
  <c r="B237" l="1"/>
  <c r="D237"/>
  <c r="A238"/>
  <c r="H125"/>
  <c r="J125" s="1"/>
  <c r="E125"/>
  <c r="D238" l="1"/>
  <c r="B238"/>
  <c r="A239"/>
  <c r="F125"/>
  <c r="G125" s="1"/>
  <c r="I125" s="1"/>
  <c r="C126" s="1"/>
  <c r="A240" l="1"/>
  <c r="D239"/>
  <c r="B239"/>
  <c r="H126"/>
  <c r="J126" s="1"/>
  <c r="E126"/>
  <c r="D240" l="1"/>
  <c r="B240"/>
  <c r="A241"/>
  <c r="F126"/>
  <c r="G126" s="1"/>
  <c r="I126" s="1"/>
  <c r="C127" s="1"/>
  <c r="A242" l="1"/>
  <c r="D241"/>
  <c r="B241"/>
  <c r="H127"/>
  <c r="J127" s="1"/>
  <c r="E127"/>
  <c r="D242" l="1"/>
  <c r="B242"/>
  <c r="A243"/>
  <c r="F127"/>
  <c r="G127" s="1"/>
  <c r="I127" s="1"/>
  <c r="C128" s="1"/>
  <c r="B243" l="1"/>
  <c r="D243"/>
  <c r="A244"/>
  <c r="H128"/>
  <c r="J128" s="1"/>
  <c r="E128"/>
  <c r="B244" l="1"/>
  <c r="A245"/>
  <c r="D244"/>
  <c r="F128"/>
  <c r="G128" s="1"/>
  <c r="I128" s="1"/>
  <c r="C129" s="1"/>
  <c r="D245" l="1"/>
  <c r="B245"/>
  <c r="A246"/>
  <c r="H129"/>
  <c r="J129" s="1"/>
  <c r="E129"/>
  <c r="A247" l="1"/>
  <c r="B246"/>
  <c r="D246"/>
  <c r="F129"/>
  <c r="G129" s="1"/>
  <c r="I129" s="1"/>
  <c r="C130" s="1"/>
  <c r="A248" l="1"/>
  <c r="B247"/>
  <c r="D247"/>
  <c r="H130"/>
  <c r="J130" s="1"/>
  <c r="E130"/>
  <c r="B248" l="1"/>
  <c r="A249"/>
  <c r="D248"/>
  <c r="F130"/>
  <c r="G130" s="1"/>
  <c r="I130" s="1"/>
  <c r="C131" s="1"/>
  <c r="D249" l="1"/>
  <c r="A250"/>
  <c r="B249"/>
  <c r="E131"/>
  <c r="H131"/>
  <c r="J131" s="1"/>
  <c r="B250" l="1"/>
  <c r="D250"/>
  <c r="A251"/>
  <c r="F131"/>
  <c r="G131" s="1"/>
  <c r="I131" s="1"/>
  <c r="C132" s="1"/>
  <c r="D251" l="1"/>
  <c r="B251"/>
  <c r="A252"/>
  <c r="E132"/>
  <c r="H132"/>
  <c r="J132" s="1"/>
  <c r="D252" l="1"/>
  <c r="B252"/>
  <c r="A253"/>
  <c r="F132"/>
  <c r="G132" s="1"/>
  <c r="I132" s="1"/>
  <c r="C133" s="1"/>
  <c r="A254" l="1"/>
  <c r="D253"/>
  <c r="B253"/>
  <c r="E133"/>
  <c r="H133"/>
  <c r="J133" s="1"/>
  <c r="B254" l="1"/>
  <c r="A255"/>
  <c r="D254"/>
  <c r="F133"/>
  <c r="G133" s="1"/>
  <c r="I133" s="1"/>
  <c r="C134" s="1"/>
  <c r="B255" l="1"/>
  <c r="D255"/>
  <c r="A256"/>
  <c r="E134"/>
  <c r="H134"/>
  <c r="J134" s="1"/>
  <c r="D256" l="1"/>
  <c r="A257"/>
  <c r="B256"/>
  <c r="F134"/>
  <c r="G134" s="1"/>
  <c r="I134" s="1"/>
  <c r="C135" s="1"/>
  <c r="B257" l="1"/>
  <c r="D257"/>
  <c r="A258"/>
  <c r="H135"/>
  <c r="J135" s="1"/>
  <c r="E135"/>
  <c r="A259" l="1"/>
  <c r="D258"/>
  <c r="B258"/>
  <c r="F135"/>
  <c r="G135" s="1"/>
  <c r="I135" s="1"/>
  <c r="C136" s="1"/>
  <c r="A260" l="1"/>
  <c r="D259"/>
  <c r="B259"/>
  <c r="E136"/>
  <c r="H136"/>
  <c r="J136" s="1"/>
  <c r="A261" l="1"/>
  <c r="B260"/>
  <c r="D260"/>
  <c r="F136"/>
  <c r="G136" s="1"/>
  <c r="I136" s="1"/>
  <c r="C137" s="1"/>
  <c r="A262" l="1"/>
  <c r="B261"/>
  <c r="D261"/>
  <c r="H137"/>
  <c r="J137" s="1"/>
  <c r="E137"/>
  <c r="A263" l="1"/>
  <c r="D262"/>
  <c r="B262"/>
  <c r="F137"/>
  <c r="G137" s="1"/>
  <c r="I137" s="1"/>
  <c r="C138" s="1"/>
  <c r="D263" l="1"/>
  <c r="A264"/>
  <c r="B263"/>
  <c r="H138"/>
  <c r="J138" s="1"/>
  <c r="E138"/>
  <c r="D264" l="1"/>
  <c r="B264"/>
  <c r="A265"/>
  <c r="F138"/>
  <c r="G138" s="1"/>
  <c r="I138" s="1"/>
  <c r="C139" s="1"/>
  <c r="D265" l="1"/>
  <c r="B265"/>
  <c r="A266"/>
  <c r="H139"/>
  <c r="J139" s="1"/>
  <c r="E139"/>
  <c r="B266" l="1"/>
  <c r="A267"/>
  <c r="D266"/>
  <c r="F139"/>
  <c r="G139" s="1"/>
  <c r="I139" s="1"/>
  <c r="C140" s="1"/>
  <c r="A268" l="1"/>
  <c r="D267"/>
  <c r="B267"/>
  <c r="H140"/>
  <c r="J140" s="1"/>
  <c r="E140"/>
  <c r="D268" l="1"/>
  <c r="B268"/>
  <c r="A269"/>
  <c r="F140"/>
  <c r="G140" s="1"/>
  <c r="I140" s="1"/>
  <c r="C141" s="1"/>
  <c r="A270" l="1"/>
  <c r="D269"/>
  <c r="B269"/>
  <c r="H141"/>
  <c r="J141" s="1"/>
  <c r="E141"/>
  <c r="D270" l="1"/>
  <c r="B270"/>
  <c r="A271"/>
  <c r="F141"/>
  <c r="G141" s="1"/>
  <c r="I141" s="1"/>
  <c r="C142" s="1"/>
  <c r="D271" l="1"/>
  <c r="B271"/>
  <c r="A272"/>
  <c r="H142"/>
  <c r="J142" s="1"/>
  <c r="E142"/>
  <c r="D272" l="1"/>
  <c r="B272"/>
  <c r="A273"/>
  <c r="F142"/>
  <c r="G142" s="1"/>
  <c r="I142" s="1"/>
  <c r="C143" s="1"/>
  <c r="B273" l="1"/>
  <c r="A274"/>
  <c r="D273"/>
  <c r="H143"/>
  <c r="J143" s="1"/>
  <c r="E143"/>
  <c r="A275" l="1"/>
  <c r="B274"/>
  <c r="D274"/>
  <c r="F143"/>
  <c r="G143" s="1"/>
  <c r="I143" s="1"/>
  <c r="C144" s="1"/>
  <c r="B275" l="1"/>
  <c r="D275"/>
  <c r="A276"/>
  <c r="H144"/>
  <c r="J144" s="1"/>
  <c r="E144"/>
  <c r="D276" l="1"/>
  <c r="A277"/>
  <c r="B276"/>
  <c r="F144"/>
  <c r="G144" s="1"/>
  <c r="I144" s="1"/>
  <c r="C145" s="1"/>
  <c r="A278" l="1"/>
  <c r="B277"/>
  <c r="D277"/>
  <c r="E145"/>
  <c r="H145"/>
  <c r="J145" s="1"/>
  <c r="B278" l="1"/>
  <c r="D278"/>
  <c r="A279"/>
  <c r="F145"/>
  <c r="G145" s="1"/>
  <c r="I145" s="1"/>
  <c r="C146" s="1"/>
  <c r="D279" l="1"/>
  <c r="B279"/>
  <c r="A280"/>
  <c r="E146"/>
  <c r="H146"/>
  <c r="J146" s="1"/>
  <c r="B280" l="1"/>
  <c r="A281"/>
  <c r="D280"/>
  <c r="F146"/>
  <c r="G146" s="1"/>
  <c r="I146" s="1"/>
  <c r="C147" s="1"/>
  <c r="A282" l="1"/>
  <c r="B281"/>
  <c r="D281"/>
  <c r="H147"/>
  <c r="J147" s="1"/>
  <c r="E147"/>
  <c r="B282" l="1"/>
  <c r="D282"/>
  <c r="A283"/>
  <c r="F147"/>
  <c r="G147" s="1"/>
  <c r="I147" s="1"/>
  <c r="C148" s="1"/>
  <c r="A284" l="1"/>
  <c r="B283"/>
  <c r="D283"/>
  <c r="H148"/>
  <c r="J148" s="1"/>
  <c r="E148"/>
  <c r="D284" l="1"/>
  <c r="A285"/>
  <c r="B284"/>
  <c r="F148"/>
  <c r="G148" s="1"/>
  <c r="I148" s="1"/>
  <c r="C149" s="1"/>
  <c r="B285" l="1"/>
  <c r="D285"/>
  <c r="A286"/>
  <c r="H149"/>
  <c r="J149" s="1"/>
  <c r="E149"/>
  <c r="B286" l="1"/>
  <c r="D286"/>
  <c r="A287"/>
  <c r="F149"/>
  <c r="G149" s="1"/>
  <c r="I149" s="1"/>
  <c r="C150" s="1"/>
  <c r="A288" l="1"/>
  <c r="B287"/>
  <c r="D287"/>
  <c r="H150"/>
  <c r="J150" s="1"/>
  <c r="E150"/>
  <c r="A289" l="1"/>
  <c r="B288"/>
  <c r="D288"/>
  <c r="F150"/>
  <c r="G150" s="1"/>
  <c r="I150" s="1"/>
  <c r="C151" s="1"/>
  <c r="A290" l="1"/>
  <c r="B289"/>
  <c r="D289"/>
  <c r="H151"/>
  <c r="J151" s="1"/>
  <c r="E151"/>
  <c r="A291" l="1"/>
  <c r="D290"/>
  <c r="B290"/>
  <c r="F151"/>
  <c r="G151" s="1"/>
  <c r="I151" s="1"/>
  <c r="C152" s="1"/>
  <c r="D291" l="1"/>
  <c r="B291"/>
  <c r="A292"/>
  <c r="H152"/>
  <c r="J152" s="1"/>
  <c r="E152"/>
  <c r="D292" l="1"/>
  <c r="A293"/>
  <c r="B292"/>
  <c r="F152"/>
  <c r="G152" s="1"/>
  <c r="I152" s="1"/>
  <c r="C153" s="1"/>
  <c r="D293" l="1"/>
  <c r="B293"/>
  <c r="A294"/>
  <c r="H153"/>
  <c r="J153" s="1"/>
  <c r="E153"/>
  <c r="A295" l="1"/>
  <c r="D294"/>
  <c r="B294"/>
  <c r="F153"/>
  <c r="G153" s="1"/>
  <c r="I153" s="1"/>
  <c r="C154" s="1"/>
  <c r="A296" l="1"/>
  <c r="D295"/>
  <c r="B295"/>
  <c r="H154"/>
  <c r="J154" s="1"/>
  <c r="E154"/>
  <c r="B296" l="1"/>
  <c r="A297"/>
  <c r="D296"/>
  <c r="F154"/>
  <c r="G154" s="1"/>
  <c r="I154" s="1"/>
  <c r="C155" s="1"/>
  <c r="D297" l="1"/>
  <c r="B297"/>
  <c r="A298"/>
  <c r="H155"/>
  <c r="J155" s="1"/>
  <c r="E155"/>
  <c r="A299" l="1"/>
  <c r="D298"/>
  <c r="B298"/>
  <c r="F155"/>
  <c r="G155" s="1"/>
  <c r="I155" s="1"/>
  <c r="C156" s="1"/>
  <c r="A300" l="1"/>
  <c r="D299"/>
  <c r="B299"/>
  <c r="H156"/>
  <c r="J156" s="1"/>
  <c r="E156"/>
  <c r="A301" l="1"/>
  <c r="B300"/>
  <c r="D300"/>
  <c r="F156"/>
  <c r="G156" s="1"/>
  <c r="I156" s="1"/>
  <c r="C157" s="1"/>
  <c r="D301" l="1"/>
  <c r="A302"/>
  <c r="B301"/>
  <c r="H157"/>
  <c r="J157" s="1"/>
  <c r="E157"/>
  <c r="D302" l="1"/>
  <c r="A303"/>
  <c r="B302"/>
  <c r="F157"/>
  <c r="G157" s="1"/>
  <c r="I157" s="1"/>
  <c r="C158" s="1"/>
  <c r="B303" l="1"/>
  <c r="A304"/>
  <c r="D303"/>
  <c r="H158"/>
  <c r="J158" s="1"/>
  <c r="E158"/>
  <c r="B304" l="1"/>
  <c r="D304"/>
  <c r="A305"/>
  <c r="F158"/>
  <c r="G158" s="1"/>
  <c r="I158" s="1"/>
  <c r="C159" s="1"/>
  <c r="D305" l="1"/>
  <c r="A306"/>
  <c r="B305"/>
  <c r="H159"/>
  <c r="J159" s="1"/>
  <c r="E159"/>
  <c r="B306" l="1"/>
  <c r="D306"/>
  <c r="A307"/>
  <c r="F159"/>
  <c r="G159" s="1"/>
  <c r="I159" s="1"/>
  <c r="C160" s="1"/>
  <c r="A308" l="1"/>
  <c r="D307"/>
  <c r="B307"/>
  <c r="H160"/>
  <c r="J160" s="1"/>
  <c r="E160"/>
  <c r="A309" l="1"/>
  <c r="D308"/>
  <c r="B308"/>
  <c r="F160"/>
  <c r="G160" s="1"/>
  <c r="I160" s="1"/>
  <c r="C161" s="1"/>
  <c r="B309" l="1"/>
  <c r="A310"/>
  <c r="D309"/>
  <c r="H161"/>
  <c r="J161" s="1"/>
  <c r="E161"/>
  <c r="D310" l="1"/>
  <c r="B310"/>
  <c r="A311"/>
  <c r="F161"/>
  <c r="G161" s="1"/>
  <c r="I161" s="1"/>
  <c r="C162" s="1"/>
  <c r="A312" l="1"/>
  <c r="D311"/>
  <c r="B311"/>
  <c r="H162"/>
  <c r="J162" s="1"/>
  <c r="E162"/>
  <c r="B312" l="1"/>
  <c r="D312"/>
  <c r="A313"/>
  <c r="F162"/>
  <c r="G162" s="1"/>
  <c r="I162" s="1"/>
  <c r="C163" s="1"/>
  <c r="A314" l="1"/>
  <c r="D313"/>
  <c r="B313"/>
  <c r="H163"/>
  <c r="J163" s="1"/>
  <c r="E163"/>
  <c r="D314" l="1"/>
  <c r="B314"/>
  <c r="A315"/>
  <c r="F163"/>
  <c r="G163" s="1"/>
  <c r="I163" s="1"/>
  <c r="C164" s="1"/>
  <c r="B315" l="1"/>
  <c r="A316"/>
  <c r="D315"/>
  <c r="H164"/>
  <c r="J164" s="1"/>
  <c r="E164"/>
  <c r="D316" l="1"/>
  <c r="B316"/>
  <c r="A317"/>
  <c r="F164"/>
  <c r="G164" s="1"/>
  <c r="I164" s="1"/>
  <c r="C165" s="1"/>
  <c r="A318" l="1"/>
  <c r="B317"/>
  <c r="D317"/>
  <c r="H165"/>
  <c r="J165" s="1"/>
  <c r="E165"/>
  <c r="A319" l="1"/>
  <c r="B318"/>
  <c r="D318"/>
  <c r="F165"/>
  <c r="G165" s="1"/>
  <c r="I165" s="1"/>
  <c r="C166" s="1"/>
  <c r="A320" l="1"/>
  <c r="B319"/>
  <c r="D319"/>
  <c r="H166"/>
  <c r="J166" s="1"/>
  <c r="E166"/>
  <c r="B320" l="1"/>
  <c r="A321"/>
  <c r="D320"/>
  <c r="F166"/>
  <c r="G166" s="1"/>
  <c r="I166" s="1"/>
  <c r="C167" s="1"/>
  <c r="B321" l="1"/>
  <c r="A322"/>
  <c r="D321"/>
  <c r="H167"/>
  <c r="J167" s="1"/>
  <c r="E167"/>
  <c r="A323" l="1"/>
  <c r="D322"/>
  <c r="B322"/>
  <c r="F167"/>
  <c r="G167" s="1"/>
  <c r="I167" s="1"/>
  <c r="C168" s="1"/>
  <c r="A324" l="1"/>
  <c r="D323"/>
  <c r="B323"/>
  <c r="H168"/>
  <c r="J168" s="1"/>
  <c r="E168"/>
  <c r="B324" l="1"/>
  <c r="A325"/>
  <c r="D324"/>
  <c r="F168"/>
  <c r="G168" s="1"/>
  <c r="I168" s="1"/>
  <c r="C169" s="1"/>
  <c r="B325" l="1"/>
  <c r="A326"/>
  <c r="D325"/>
  <c r="H169"/>
  <c r="J169" s="1"/>
  <c r="E169"/>
  <c r="A327" l="1"/>
  <c r="B326"/>
  <c r="D326"/>
  <c r="F169"/>
  <c r="G169" s="1"/>
  <c r="I169" s="1"/>
  <c r="C170" s="1"/>
  <c r="D327" l="1"/>
  <c r="A328"/>
  <c r="B327"/>
  <c r="H170"/>
  <c r="J170" s="1"/>
  <c r="E170"/>
  <c r="A329" l="1"/>
  <c r="B328"/>
  <c r="D328"/>
  <c r="F170"/>
  <c r="G170" s="1"/>
  <c r="I170" s="1"/>
  <c r="C171" s="1"/>
  <c r="D329" l="1"/>
  <c r="A330"/>
  <c r="B329"/>
  <c r="H171"/>
  <c r="J171" s="1"/>
  <c r="E171"/>
  <c r="D330" l="1"/>
  <c r="B330"/>
  <c r="A331"/>
  <c r="F171"/>
  <c r="G171" s="1"/>
  <c r="I171" s="1"/>
  <c r="C172" s="1"/>
  <c r="A332" l="1"/>
  <c r="D331"/>
  <c r="B331"/>
  <c r="H172"/>
  <c r="J172" s="1"/>
  <c r="E172"/>
  <c r="A333" l="1"/>
  <c r="D332"/>
  <c r="B332"/>
  <c r="F172"/>
  <c r="G172" s="1"/>
  <c r="I172" s="1"/>
  <c r="C173" s="1"/>
  <c r="A334" l="1"/>
  <c r="B333"/>
  <c r="D333"/>
  <c r="H173"/>
  <c r="J173" s="1"/>
  <c r="E173"/>
  <c r="A335" l="1"/>
  <c r="D334"/>
  <c r="B334"/>
  <c r="F173"/>
  <c r="G173" s="1"/>
  <c r="I173" s="1"/>
  <c r="C174" s="1"/>
  <c r="A336" l="1"/>
  <c r="D335"/>
  <c r="B335"/>
  <c r="H174"/>
  <c r="J174" s="1"/>
  <c r="E174"/>
  <c r="D336" l="1"/>
  <c r="B336"/>
  <c r="A337"/>
  <c r="F174"/>
  <c r="G174" s="1"/>
  <c r="I174" s="1"/>
  <c r="C175" s="1"/>
  <c r="A338" l="1"/>
  <c r="D337"/>
  <c r="B337"/>
  <c r="H175"/>
  <c r="J175" s="1"/>
  <c r="E175"/>
  <c r="D338" l="1"/>
  <c r="A339"/>
  <c r="B338"/>
  <c r="F175"/>
  <c r="G175" s="1"/>
  <c r="I175" s="1"/>
  <c r="C176" s="1"/>
  <c r="A340" l="1"/>
  <c r="B339"/>
  <c r="D339"/>
  <c r="H176"/>
  <c r="J176" s="1"/>
  <c r="E176"/>
  <c r="D340" l="1"/>
  <c r="A341"/>
  <c r="B340"/>
  <c r="F176"/>
  <c r="G176" s="1"/>
  <c r="I176" s="1"/>
  <c r="C177" s="1"/>
  <c r="B341" l="1"/>
  <c r="D341"/>
  <c r="A342"/>
  <c r="E177"/>
  <c r="H177"/>
  <c r="J177" s="1"/>
  <c r="D342" l="1"/>
  <c r="B342"/>
  <c r="A343"/>
  <c r="F177"/>
  <c r="G177" s="1"/>
  <c r="I177" s="1"/>
  <c r="C178" s="1"/>
  <c r="A344" l="1"/>
  <c r="D343"/>
  <c r="B343"/>
  <c r="H178"/>
  <c r="J178" s="1"/>
  <c r="E178"/>
  <c r="A345" l="1"/>
  <c r="B344"/>
  <c r="D344"/>
  <c r="F178"/>
  <c r="G178" s="1"/>
  <c r="I178" s="1"/>
  <c r="C179" s="1"/>
  <c r="D345" l="1"/>
  <c r="B345"/>
  <c r="A346"/>
  <c r="H179"/>
  <c r="J179" s="1"/>
  <c r="E179"/>
  <c r="D346" l="1"/>
  <c r="A347"/>
  <c r="B346"/>
  <c r="F179"/>
  <c r="G179" s="1"/>
  <c r="I179" s="1"/>
  <c r="C180" s="1"/>
  <c r="B347" l="1"/>
  <c r="A348"/>
  <c r="D347"/>
  <c r="H180"/>
  <c r="J180" s="1"/>
  <c r="E180"/>
  <c r="D348" l="1"/>
  <c r="A349"/>
  <c r="B348"/>
  <c r="F180"/>
  <c r="G180" s="1"/>
  <c r="I180" s="1"/>
  <c r="C181" s="1"/>
  <c r="D349" l="1"/>
  <c r="A350"/>
  <c r="B349"/>
  <c r="E181"/>
  <c r="H181"/>
  <c r="J181" s="1"/>
  <c r="A351" l="1"/>
  <c r="B350"/>
  <c r="D350"/>
  <c r="F181"/>
  <c r="G181" s="1"/>
  <c r="I181" s="1"/>
  <c r="C182" s="1"/>
  <c r="D351" l="1"/>
  <c r="A352"/>
  <c r="B351"/>
  <c r="E182"/>
  <c r="H182"/>
  <c r="J182" s="1"/>
  <c r="D352" l="1"/>
  <c r="A353"/>
  <c r="B352"/>
  <c r="F182"/>
  <c r="G182" s="1"/>
  <c r="I182" s="1"/>
  <c r="C183" s="1"/>
  <c r="A354" l="1"/>
  <c r="B353"/>
  <c r="D353"/>
  <c r="E183"/>
  <c r="H183"/>
  <c r="J183" s="1"/>
  <c r="D354" l="1"/>
  <c r="A355"/>
  <c r="B354"/>
  <c r="F183"/>
  <c r="G183" s="1"/>
  <c r="I183" s="1"/>
  <c r="C184" s="1"/>
  <c r="A356" l="1"/>
  <c r="B355"/>
  <c r="D355"/>
  <c r="H184"/>
  <c r="J184" s="1"/>
  <c r="E184"/>
  <c r="B356" l="1"/>
  <c r="D356"/>
  <c r="A357"/>
  <c r="F184"/>
  <c r="G184" s="1"/>
  <c r="I184" s="1"/>
  <c r="C185" s="1"/>
  <c r="A358" l="1"/>
  <c r="D357"/>
  <c r="B357"/>
  <c r="H185"/>
  <c r="J185" s="1"/>
  <c r="E185"/>
  <c r="D358" l="1"/>
  <c r="B358"/>
  <c r="A359"/>
  <c r="F185"/>
  <c r="G185" s="1"/>
  <c r="I185" s="1"/>
  <c r="C186" s="1"/>
  <c r="D359" l="1"/>
  <c r="B359"/>
  <c r="A360"/>
  <c r="H186"/>
  <c r="J186" s="1"/>
  <c r="E186"/>
  <c r="B360" l="1"/>
  <c r="D360"/>
  <c r="A361"/>
  <c r="F186"/>
  <c r="G186" s="1"/>
  <c r="I186" s="1"/>
  <c r="C187" s="1"/>
  <c r="A362" l="1"/>
  <c r="B361"/>
  <c r="D361"/>
  <c r="H187"/>
  <c r="J187" s="1"/>
  <c r="E187"/>
  <c r="A363" l="1"/>
  <c r="B362"/>
  <c r="D362"/>
  <c r="F187"/>
  <c r="G187" s="1"/>
  <c r="I187" s="1"/>
  <c r="C188" s="1"/>
  <c r="D363" l="1"/>
  <c r="A364"/>
  <c r="B363"/>
  <c r="E188"/>
  <c r="H188"/>
  <c r="J188" s="1"/>
  <c r="D364" l="1"/>
  <c r="B364"/>
  <c r="A365"/>
  <c r="F188"/>
  <c r="G188" s="1"/>
  <c r="I188" s="1"/>
  <c r="C189" s="1"/>
  <c r="B365" l="1"/>
  <c r="D365"/>
  <c r="A366"/>
  <c r="H189"/>
  <c r="J189" s="1"/>
  <c r="E189"/>
  <c r="B366" l="1"/>
  <c r="A367"/>
  <c r="D366"/>
  <c r="F189"/>
  <c r="G189" s="1"/>
  <c r="I189" s="1"/>
  <c r="C190" s="1"/>
  <c r="D367" l="1"/>
  <c r="B367"/>
  <c r="A368"/>
  <c r="E190"/>
  <c r="H190"/>
  <c r="J190" s="1"/>
  <c r="A369" l="1"/>
  <c r="B368"/>
  <c r="D368"/>
  <c r="F190"/>
  <c r="G190" s="1"/>
  <c r="I190" s="1"/>
  <c r="C191" s="1"/>
  <c r="D369" l="1"/>
  <c r="A370"/>
  <c r="B369"/>
  <c r="H191"/>
  <c r="J191" s="1"/>
  <c r="E191"/>
  <c r="A371" l="1"/>
  <c r="B370"/>
  <c r="D370"/>
  <c r="F191"/>
  <c r="G191" s="1"/>
  <c r="I191" s="1"/>
  <c r="C192" s="1"/>
  <c r="B371" l="1"/>
  <c r="D371"/>
  <c r="A372"/>
  <c r="H192"/>
  <c r="J192" s="1"/>
  <c r="E192"/>
  <c r="A373" l="1"/>
  <c r="D372"/>
  <c r="B372"/>
  <c r="F192"/>
  <c r="G192" s="1"/>
  <c r="I192" s="1"/>
  <c r="C193" s="1"/>
  <c r="A374" l="1"/>
  <c r="B373"/>
  <c r="D373"/>
  <c r="E193"/>
  <c r="H193"/>
  <c r="J193" s="1"/>
  <c r="B374" l="1"/>
  <c r="D374"/>
  <c r="A375"/>
  <c r="F193"/>
  <c r="G193" s="1"/>
  <c r="I193" s="1"/>
  <c r="C194" s="1"/>
  <c r="D375" l="1"/>
  <c r="B375"/>
  <c r="A376"/>
  <c r="H194"/>
  <c r="J194" s="1"/>
  <c r="E194"/>
  <c r="B376" l="1"/>
  <c r="A377"/>
  <c r="D376"/>
  <c r="F194"/>
  <c r="G194" s="1"/>
  <c r="I194" s="1"/>
  <c r="C195" s="1"/>
  <c r="B377" l="1"/>
  <c r="A378"/>
  <c r="D377"/>
  <c r="H195"/>
  <c r="J195" s="1"/>
  <c r="E195"/>
  <c r="A379" l="1"/>
  <c r="B378"/>
  <c r="D378"/>
  <c r="F195"/>
  <c r="G195" s="1"/>
  <c r="I195" s="1"/>
  <c r="C196" s="1"/>
  <c r="A380" l="1"/>
  <c r="B379"/>
  <c r="D379"/>
  <c r="E196"/>
  <c r="H196"/>
  <c r="J196" s="1"/>
  <c r="D380" l="1"/>
  <c r="B380"/>
  <c r="A381"/>
  <c r="F196"/>
  <c r="G196" s="1"/>
  <c r="I196" s="1"/>
  <c r="C197" s="1"/>
  <c r="D381" l="1"/>
  <c r="A382"/>
  <c r="B381"/>
  <c r="H197"/>
  <c r="J197" s="1"/>
  <c r="E197"/>
  <c r="A383" l="1"/>
  <c r="D382"/>
  <c r="B382"/>
  <c r="F197"/>
  <c r="G197" s="1"/>
  <c r="I197" s="1"/>
  <c r="C198" s="1"/>
  <c r="D383" l="1"/>
  <c r="B383"/>
  <c r="A384"/>
  <c r="E198"/>
  <c r="H198"/>
  <c r="J198" s="1"/>
  <c r="D384" l="1"/>
  <c r="A385"/>
  <c r="B384"/>
  <c r="F198"/>
  <c r="G198" s="1"/>
  <c r="I198" s="1"/>
  <c r="C199" s="1"/>
  <c r="D385" l="1"/>
  <c r="A386"/>
  <c r="B385"/>
  <c r="H199"/>
  <c r="J199" s="1"/>
  <c r="E199"/>
  <c r="D386" l="1"/>
  <c r="B386"/>
  <c r="A387"/>
  <c r="F199"/>
  <c r="G199" s="1"/>
  <c r="I199" s="1"/>
  <c r="C200" s="1"/>
  <c r="D387" l="1"/>
  <c r="A388"/>
  <c r="B387"/>
  <c r="E200"/>
  <c r="H200"/>
  <c r="J200" s="1"/>
  <c r="D388" l="1"/>
  <c r="A389"/>
  <c r="B388"/>
  <c r="F200"/>
  <c r="G200" s="1"/>
  <c r="I200" s="1"/>
  <c r="C201" s="1"/>
  <c r="D389" l="1"/>
  <c r="B389"/>
  <c r="A390"/>
  <c r="H201"/>
  <c r="J201" s="1"/>
  <c r="E201"/>
  <c r="D390" l="1"/>
  <c r="A391"/>
  <c r="B390"/>
  <c r="F201"/>
  <c r="G201" s="1"/>
  <c r="I201" s="1"/>
  <c r="C202" s="1"/>
  <c r="A392" l="1"/>
  <c r="D391"/>
  <c r="B391"/>
  <c r="H202"/>
  <c r="J202" s="1"/>
  <c r="E202"/>
  <c r="D392" l="1"/>
  <c r="B392"/>
  <c r="A393"/>
  <c r="F202"/>
  <c r="G202" s="1"/>
  <c r="I202" s="1"/>
  <c r="C203" s="1"/>
  <c r="D393" l="1"/>
  <c r="A394"/>
  <c r="B393"/>
  <c r="H203"/>
  <c r="J203" s="1"/>
  <c r="E203"/>
  <c r="D394" l="1"/>
  <c r="A395"/>
  <c r="B394"/>
  <c r="F203"/>
  <c r="G203" s="1"/>
  <c r="I203" s="1"/>
  <c r="C204" s="1"/>
  <c r="D395" l="1"/>
  <c r="B395"/>
  <c r="A396"/>
  <c r="E204"/>
  <c r="H204"/>
  <c r="J204" s="1"/>
  <c r="D396" l="1"/>
  <c r="A397"/>
  <c r="B396"/>
  <c r="F204"/>
  <c r="G204" s="1"/>
  <c r="I204" s="1"/>
  <c r="C205" s="1"/>
  <c r="A398" l="1"/>
  <c r="D397"/>
  <c r="B397"/>
  <c r="H205"/>
  <c r="J205" s="1"/>
  <c r="E205"/>
  <c r="D398" l="1"/>
  <c r="B398"/>
  <c r="A399"/>
  <c r="F205"/>
  <c r="G205" s="1"/>
  <c r="I205" s="1"/>
  <c r="C206" s="1"/>
  <c r="D399" l="1"/>
  <c r="A400"/>
  <c r="B399"/>
  <c r="H206"/>
  <c r="J206" s="1"/>
  <c r="E206"/>
  <c r="D400" l="1"/>
  <c r="A401"/>
  <c r="B400"/>
  <c r="F206"/>
  <c r="G206" s="1"/>
  <c r="I206" s="1"/>
  <c r="C207" s="1"/>
  <c r="D401" l="1"/>
  <c r="B401"/>
  <c r="A402"/>
  <c r="H207"/>
  <c r="J207" s="1"/>
  <c r="E207"/>
  <c r="D402" l="1"/>
  <c r="A403"/>
  <c r="B402"/>
  <c r="F207"/>
  <c r="G207" s="1"/>
  <c r="I207" s="1"/>
  <c r="C208" s="1"/>
  <c r="D403" l="1"/>
  <c r="A404"/>
  <c r="B403"/>
  <c r="H208"/>
  <c r="J208" s="1"/>
  <c r="E208"/>
  <c r="D404" l="1"/>
  <c r="B404"/>
  <c r="A405"/>
  <c r="F208"/>
  <c r="G208" s="1"/>
  <c r="I208" s="1"/>
  <c r="C209" s="1"/>
  <c r="D405" l="1"/>
  <c r="A406"/>
  <c r="B405"/>
  <c r="H209"/>
  <c r="J209" s="1"/>
  <c r="E209"/>
  <c r="D406" l="1"/>
  <c r="A407"/>
  <c r="B406"/>
  <c r="F209"/>
  <c r="G209" s="1"/>
  <c r="I209" s="1"/>
  <c r="C210" s="1"/>
  <c r="D407" l="1"/>
  <c r="B407"/>
  <c r="A408"/>
  <c r="H210"/>
  <c r="J210" s="1"/>
  <c r="E210"/>
  <c r="D408" l="1"/>
  <c r="A409"/>
  <c r="B408"/>
  <c r="F210"/>
  <c r="G210" s="1"/>
  <c r="I210" s="1"/>
  <c r="C211" s="1"/>
  <c r="A410" l="1"/>
  <c r="D409"/>
  <c r="B409"/>
  <c r="H211"/>
  <c r="J211" s="1"/>
  <c r="E211"/>
  <c r="B410" l="1"/>
  <c r="A411"/>
  <c r="D410"/>
  <c r="F211"/>
  <c r="G211" s="1"/>
  <c r="I211" s="1"/>
  <c r="C212" s="1"/>
  <c r="A412" l="1"/>
  <c r="D411"/>
  <c r="B411"/>
  <c r="H212"/>
  <c r="J212" s="1"/>
  <c r="E212"/>
  <c r="A413" l="1"/>
  <c r="B412"/>
  <c r="D412"/>
  <c r="F212"/>
  <c r="G212" s="1"/>
  <c r="I212" s="1"/>
  <c r="C213" s="1"/>
  <c r="B413" l="1"/>
  <c r="A414"/>
  <c r="D413"/>
  <c r="H213"/>
  <c r="J213" s="1"/>
  <c r="E213"/>
  <c r="D414" l="1"/>
  <c r="B414"/>
  <c r="A415"/>
  <c r="F213"/>
  <c r="G213" s="1"/>
  <c r="I213" s="1"/>
  <c r="C214" s="1"/>
  <c r="A416" l="1"/>
  <c r="B415"/>
  <c r="D415"/>
  <c r="E214"/>
  <c r="H214"/>
  <c r="J214" s="1"/>
  <c r="B416" l="1"/>
  <c r="A417"/>
  <c r="D416"/>
  <c r="F214"/>
  <c r="G214" s="1"/>
  <c r="I214" s="1"/>
  <c r="C215" s="1"/>
  <c r="A418" l="1"/>
  <c r="B417"/>
  <c r="D417"/>
  <c r="H215"/>
  <c r="J215" s="1"/>
  <c r="E215"/>
  <c r="A419" l="1"/>
  <c r="B418"/>
  <c r="D418"/>
  <c r="F215"/>
  <c r="G215" s="1"/>
  <c r="I215" s="1"/>
  <c r="C216" s="1"/>
  <c r="B419" l="1"/>
  <c r="A420"/>
  <c r="D419"/>
  <c r="E216"/>
  <c r="H216"/>
  <c r="J216" s="1"/>
  <c r="D420" l="1"/>
  <c r="A421"/>
  <c r="B420"/>
  <c r="F216"/>
  <c r="G216" s="1"/>
  <c r="I216" s="1"/>
  <c r="C217" s="1"/>
  <c r="A422" l="1"/>
  <c r="B421"/>
  <c r="D421"/>
  <c r="H217"/>
  <c r="J217" s="1"/>
  <c r="E217"/>
  <c r="B422" l="1"/>
  <c r="A423"/>
  <c r="D422"/>
  <c r="F217"/>
  <c r="G217" s="1"/>
  <c r="I217" s="1"/>
  <c r="C218" s="1"/>
  <c r="A424" l="1"/>
  <c r="B423"/>
  <c r="D423"/>
  <c r="H218"/>
  <c r="J218" s="1"/>
  <c r="E218"/>
  <c r="A425" l="1"/>
  <c r="B424"/>
  <c r="D424"/>
  <c r="F218"/>
  <c r="G218" s="1"/>
  <c r="I218" s="1"/>
  <c r="C219" s="1"/>
  <c r="D425" l="1"/>
  <c r="B425"/>
  <c r="A426"/>
  <c r="H219"/>
  <c r="J219" s="1"/>
  <c r="E219"/>
  <c r="A427" l="1"/>
  <c r="B426"/>
  <c r="D426"/>
  <c r="F219"/>
  <c r="G219" s="1"/>
  <c r="I219" s="1"/>
  <c r="C220" s="1"/>
  <c r="A428" l="1"/>
  <c r="B427"/>
  <c r="D427"/>
  <c r="E220"/>
  <c r="H220"/>
  <c r="J220" s="1"/>
  <c r="B428" l="1"/>
  <c r="A429"/>
  <c r="D428"/>
  <c r="F220"/>
  <c r="G220" s="1"/>
  <c r="I220" s="1"/>
  <c r="C221" s="1"/>
  <c r="A430" l="1"/>
  <c r="B429"/>
  <c r="D429"/>
  <c r="H221"/>
  <c r="J221" s="1"/>
  <c r="E221"/>
  <c r="A431" l="1"/>
  <c r="B430"/>
  <c r="D430"/>
  <c r="F221"/>
  <c r="G221" s="1"/>
  <c r="I221" s="1"/>
  <c r="C222" s="1"/>
  <c r="B431" l="1"/>
  <c r="D431"/>
  <c r="A432"/>
  <c r="E222"/>
  <c r="H222"/>
  <c r="J222" s="1"/>
  <c r="A433" l="1"/>
  <c r="B432"/>
  <c r="D432"/>
  <c r="F222"/>
  <c r="G222" s="1"/>
  <c r="I222" s="1"/>
  <c r="C223" s="1"/>
  <c r="A434" l="1"/>
  <c r="B433"/>
  <c r="D433"/>
  <c r="H223"/>
  <c r="J223" s="1"/>
  <c r="E223"/>
  <c r="B434" l="1"/>
  <c r="A435"/>
  <c r="D434"/>
  <c r="F223"/>
  <c r="G223" s="1"/>
  <c r="I223" s="1"/>
  <c r="C224" s="1"/>
  <c r="A436" l="1"/>
  <c r="B435"/>
  <c r="D435"/>
  <c r="H224"/>
  <c r="J224" s="1"/>
  <c r="E224"/>
  <c r="A437" l="1"/>
  <c r="B436"/>
  <c r="D436"/>
  <c r="F224"/>
  <c r="G224" s="1"/>
  <c r="I224" s="1"/>
  <c r="C225" s="1"/>
  <c r="B437" l="1"/>
  <c r="A438"/>
  <c r="D437"/>
  <c r="E225"/>
  <c r="H225"/>
  <c r="J225" s="1"/>
  <c r="A439" l="1"/>
  <c r="B438"/>
  <c r="D438"/>
  <c r="F225"/>
  <c r="G225" s="1"/>
  <c r="I225" s="1"/>
  <c r="C226" s="1"/>
  <c r="A440" l="1"/>
  <c r="B439"/>
  <c r="D439"/>
  <c r="H226"/>
  <c r="J226" s="1"/>
  <c r="E226"/>
  <c r="B440" l="1"/>
  <c r="A441"/>
  <c r="D440"/>
  <c r="F226"/>
  <c r="G226" s="1"/>
  <c r="I226" s="1"/>
  <c r="C227" s="1"/>
  <c r="A442" l="1"/>
  <c r="B441"/>
  <c r="D441"/>
  <c r="H227"/>
  <c r="J227" s="1"/>
  <c r="E227"/>
  <c r="A443" l="1"/>
  <c r="B442"/>
  <c r="D442"/>
  <c r="F227"/>
  <c r="G227" s="1"/>
  <c r="I227" s="1"/>
  <c r="C228" s="1"/>
  <c r="D443" l="1"/>
  <c r="B443"/>
  <c r="A444"/>
  <c r="E228"/>
  <c r="H228"/>
  <c r="J228" s="1"/>
  <c r="B444" l="1"/>
  <c r="D444"/>
  <c r="A445"/>
  <c r="F228"/>
  <c r="G228" s="1"/>
  <c r="I228" s="1"/>
  <c r="C229" s="1"/>
  <c r="B445" l="1"/>
  <c r="D445"/>
  <c r="A446"/>
  <c r="H229"/>
  <c r="J229" s="1"/>
  <c r="E229"/>
  <c r="B446" l="1"/>
  <c r="A447"/>
  <c r="D446"/>
  <c r="F229"/>
  <c r="G229" s="1"/>
  <c r="I229" s="1"/>
  <c r="C230" s="1"/>
  <c r="D447" l="1"/>
  <c r="A448"/>
  <c r="B447"/>
  <c r="E230"/>
  <c r="H230"/>
  <c r="J230" s="1"/>
  <c r="A449" l="1"/>
  <c r="B448"/>
  <c r="D448"/>
  <c r="F230"/>
  <c r="G230" s="1"/>
  <c r="I230" s="1"/>
  <c r="C231" s="1"/>
  <c r="D449" l="1"/>
  <c r="B449"/>
  <c r="A450"/>
  <c r="H231"/>
  <c r="J231" s="1"/>
  <c r="E231"/>
  <c r="D450" l="1"/>
  <c r="A451"/>
  <c r="B450"/>
  <c r="F231"/>
  <c r="G231" s="1"/>
  <c r="I231" s="1"/>
  <c r="C232" s="1"/>
  <c r="A452" l="1"/>
  <c r="B451"/>
  <c r="D451"/>
  <c r="H232"/>
  <c r="J232" s="1"/>
  <c r="E232"/>
  <c r="B452" l="1"/>
  <c r="D452"/>
  <c r="A453"/>
  <c r="F232"/>
  <c r="G232" s="1"/>
  <c r="I232" s="1"/>
  <c r="C233" s="1"/>
  <c r="A454" l="1"/>
  <c r="B453"/>
  <c r="D453"/>
  <c r="H233"/>
  <c r="J233" s="1"/>
  <c r="E233"/>
  <c r="B454" l="1"/>
  <c r="D454"/>
  <c r="A455"/>
  <c r="F233"/>
  <c r="G233" s="1"/>
  <c r="I233" s="1"/>
  <c r="C234" s="1"/>
  <c r="B455" l="1"/>
  <c r="A456"/>
  <c r="D455"/>
  <c r="E234"/>
  <c r="H234"/>
  <c r="J234" s="1"/>
  <c r="A457" l="1"/>
  <c r="B456"/>
  <c r="D456"/>
  <c r="F234"/>
  <c r="G234" s="1"/>
  <c r="I234" s="1"/>
  <c r="C235" s="1"/>
  <c r="D457" l="1"/>
  <c r="A458"/>
  <c r="B457"/>
  <c r="H235"/>
  <c r="J235" s="1"/>
  <c r="E235"/>
  <c r="D458" l="1"/>
  <c r="B458"/>
  <c r="A459"/>
  <c r="F235"/>
  <c r="G235" s="1"/>
  <c r="I235" s="1"/>
  <c r="C236" s="1"/>
  <c r="D459" l="1"/>
  <c r="A460"/>
  <c r="B459"/>
  <c r="E236"/>
  <c r="H236"/>
  <c r="J236" s="1"/>
  <c r="B460" l="1"/>
  <c r="D460"/>
  <c r="A461"/>
  <c r="F236"/>
  <c r="G236" s="1"/>
  <c r="I236" s="1"/>
  <c r="C237" s="1"/>
  <c r="D461" l="1"/>
  <c r="B461"/>
  <c r="A462"/>
  <c r="H237"/>
  <c r="J237" s="1"/>
  <c r="E237"/>
  <c r="D462" l="1"/>
  <c r="A463"/>
  <c r="B462"/>
  <c r="F237"/>
  <c r="G237" s="1"/>
  <c r="I237" s="1"/>
  <c r="C238" s="1"/>
  <c r="B463" l="1"/>
  <c r="D463"/>
  <c r="A464"/>
  <c r="H238"/>
  <c r="J238" s="1"/>
  <c r="E238"/>
  <c r="B464" l="1"/>
  <c r="A465"/>
  <c r="D464"/>
  <c r="F238"/>
  <c r="G238" s="1"/>
  <c r="I238" s="1"/>
  <c r="C239" s="1"/>
  <c r="A466" l="1"/>
  <c r="B465"/>
  <c r="D465"/>
  <c r="H239"/>
  <c r="J239" s="1"/>
  <c r="E239"/>
  <c r="A467" l="1"/>
  <c r="B466"/>
  <c r="D466"/>
  <c r="F239"/>
  <c r="G239" s="1"/>
  <c r="I239" s="1"/>
  <c r="C240" s="1"/>
  <c r="D467" l="1"/>
  <c r="B467"/>
  <c r="A468"/>
  <c r="E240"/>
  <c r="H240"/>
  <c r="J240" s="1"/>
  <c r="A469" l="1"/>
  <c r="B468"/>
  <c r="D468"/>
  <c r="F240"/>
  <c r="G240" s="1"/>
  <c r="I240" s="1"/>
  <c r="C241" s="1"/>
  <c r="D469" l="1"/>
  <c r="A470"/>
  <c r="B469"/>
  <c r="E241"/>
  <c r="H241"/>
  <c r="J241" s="1"/>
  <c r="B470" l="1"/>
  <c r="A471"/>
  <c r="D470"/>
  <c r="F241"/>
  <c r="G241" s="1"/>
  <c r="I241" s="1"/>
  <c r="C242" s="1"/>
  <c r="A472" l="1"/>
  <c r="B471"/>
  <c r="D471"/>
  <c r="H242"/>
  <c r="J242" s="1"/>
  <c r="E242"/>
  <c r="A473" l="1"/>
  <c r="B472"/>
  <c r="D472"/>
  <c r="F242"/>
  <c r="G242" s="1"/>
  <c r="I242" s="1"/>
  <c r="C243" s="1"/>
  <c r="A474" l="1"/>
  <c r="B473"/>
  <c r="D473"/>
  <c r="H243"/>
  <c r="J243" s="1"/>
  <c r="E243"/>
  <c r="D474" l="1"/>
  <c r="A475"/>
  <c r="B474"/>
  <c r="F243"/>
  <c r="G243" s="1"/>
  <c r="I243" s="1"/>
  <c r="C244" s="1"/>
  <c r="A476" l="1"/>
  <c r="D475"/>
  <c r="B475"/>
  <c r="H244"/>
  <c r="J244" s="1"/>
  <c r="E244"/>
  <c r="B476" l="1"/>
  <c r="A477"/>
  <c r="D476"/>
  <c r="F244"/>
  <c r="G244" s="1"/>
  <c r="I244" s="1"/>
  <c r="C245" s="1"/>
  <c r="A478" l="1"/>
  <c r="B477"/>
  <c r="D477"/>
  <c r="H245"/>
  <c r="J245" s="1"/>
  <c r="E245"/>
  <c r="A479" l="1"/>
  <c r="B478"/>
  <c r="D478"/>
  <c r="F245"/>
  <c r="G245" s="1"/>
  <c r="I245" s="1"/>
  <c r="C246" s="1"/>
  <c r="A480" l="1"/>
  <c r="B479"/>
  <c r="D479"/>
  <c r="H246"/>
  <c r="J246" s="1"/>
  <c r="E246"/>
  <c r="D480" l="1"/>
  <c r="A481"/>
  <c r="B480"/>
  <c r="F246"/>
  <c r="G246" s="1"/>
  <c r="I246" s="1"/>
  <c r="C247" s="1"/>
  <c r="D481" l="1"/>
  <c r="A482"/>
  <c r="B481"/>
  <c r="H247"/>
  <c r="J247" s="1"/>
  <c r="E247"/>
  <c r="D482" l="1"/>
  <c r="B482"/>
  <c r="A483"/>
  <c r="F247"/>
  <c r="G247" s="1"/>
  <c r="I247" s="1"/>
  <c r="C248" s="1"/>
  <c r="D483" l="1"/>
  <c r="B483"/>
  <c r="A484"/>
  <c r="E248"/>
  <c r="H248"/>
  <c r="J248" s="1"/>
  <c r="A485" l="1"/>
  <c r="B484"/>
  <c r="D484"/>
  <c r="F248"/>
  <c r="G248" s="1"/>
  <c r="I248" s="1"/>
  <c r="C249" s="1"/>
  <c r="B485" l="1"/>
  <c r="A486"/>
  <c r="D485"/>
  <c r="H249"/>
  <c r="J249" s="1"/>
  <c r="E249"/>
  <c r="A487" l="1"/>
  <c r="B486"/>
  <c r="D486"/>
  <c r="F249"/>
  <c r="G249" s="1"/>
  <c r="I249" s="1"/>
  <c r="C250" s="1"/>
  <c r="A488" l="1"/>
  <c r="B487"/>
  <c r="D487"/>
  <c r="E250"/>
  <c r="H250"/>
  <c r="J250" s="1"/>
  <c r="B488" l="1"/>
  <c r="A489"/>
  <c r="D488"/>
  <c r="F250"/>
  <c r="G250" s="1"/>
  <c r="I250" s="1"/>
  <c r="C251" s="1"/>
  <c r="A490" l="1"/>
  <c r="B489"/>
  <c r="D489"/>
  <c r="H251"/>
  <c r="J251" s="1"/>
  <c r="E251"/>
  <c r="A491" l="1"/>
  <c r="B490"/>
  <c r="D490"/>
  <c r="F251"/>
  <c r="G251" s="1"/>
  <c r="I251" s="1"/>
  <c r="C252" s="1"/>
  <c r="B491" l="1"/>
  <c r="D491"/>
  <c r="A492"/>
  <c r="E252"/>
  <c r="H252"/>
  <c r="J252" s="1"/>
  <c r="A493" l="1"/>
  <c r="B492"/>
  <c r="D492"/>
  <c r="F252"/>
  <c r="G252" s="1"/>
  <c r="I252" s="1"/>
  <c r="C253" s="1"/>
  <c r="A494" l="1"/>
  <c r="B493"/>
  <c r="D493"/>
  <c r="H253"/>
  <c r="J253" s="1"/>
  <c r="E253"/>
  <c r="B494" l="1"/>
  <c r="A495"/>
  <c r="D494"/>
  <c r="F253"/>
  <c r="G253" s="1"/>
  <c r="I253" s="1"/>
  <c r="C254" s="1"/>
  <c r="A496" l="1"/>
  <c r="B495"/>
  <c r="D495"/>
  <c r="H254"/>
  <c r="J254" s="1"/>
  <c r="E254"/>
  <c r="B496" l="1"/>
  <c r="D496"/>
  <c r="A497"/>
  <c r="F254"/>
  <c r="G254" s="1"/>
  <c r="I254" s="1"/>
  <c r="C255" s="1"/>
  <c r="D497" l="1"/>
  <c r="B497"/>
  <c r="E255"/>
  <c r="H255"/>
  <c r="J255" s="1"/>
  <c r="F255" l="1"/>
  <c r="G255" s="1"/>
  <c r="I255" s="1"/>
  <c r="C256" s="1"/>
  <c r="H256" l="1"/>
  <c r="J256" s="1"/>
  <c r="E256"/>
  <c r="F256" l="1"/>
  <c r="G256" s="1"/>
  <c r="I256" s="1"/>
  <c r="C257" s="1"/>
  <c r="H257" l="1"/>
  <c r="J257" s="1"/>
  <c r="E257"/>
  <c r="F257" l="1"/>
  <c r="G257" s="1"/>
  <c r="I257" s="1"/>
  <c r="C258" s="1"/>
  <c r="E258" l="1"/>
  <c r="H258"/>
  <c r="J258" s="1"/>
  <c r="F258" l="1"/>
  <c r="G258" s="1"/>
  <c r="I258" s="1"/>
  <c r="C259" s="1"/>
  <c r="H259" l="1"/>
  <c r="J259" s="1"/>
  <c r="E259"/>
  <c r="F259" l="1"/>
  <c r="G259" s="1"/>
  <c r="I259"/>
  <c r="C260" s="1"/>
  <c r="E260" l="1"/>
  <c r="H260"/>
  <c r="J260" s="1"/>
  <c r="F260" l="1"/>
  <c r="G260" s="1"/>
  <c r="I260" s="1"/>
  <c r="C261" s="1"/>
  <c r="H261" l="1"/>
  <c r="J261" s="1"/>
  <c r="E261"/>
  <c r="F261" l="1"/>
  <c r="G261" s="1"/>
  <c r="I261"/>
  <c r="C262" s="1"/>
  <c r="H262" l="1"/>
  <c r="J262" s="1"/>
  <c r="E262"/>
  <c r="F262" l="1"/>
  <c r="G262" s="1"/>
  <c r="I262" s="1"/>
  <c r="C263" s="1"/>
  <c r="H263" l="1"/>
  <c r="J263" s="1"/>
  <c r="E263"/>
  <c r="F263" l="1"/>
  <c r="G263" s="1"/>
  <c r="I263"/>
  <c r="C264" s="1"/>
  <c r="E264" l="1"/>
  <c r="H264"/>
  <c r="J264" s="1"/>
  <c r="F264" l="1"/>
  <c r="G264" s="1"/>
  <c r="I264" s="1"/>
  <c r="C265" s="1"/>
  <c r="H265" l="1"/>
  <c r="J265" s="1"/>
  <c r="E265"/>
  <c r="F265" l="1"/>
  <c r="G265" s="1"/>
  <c r="I265" s="1"/>
  <c r="C266" s="1"/>
  <c r="E266" l="1"/>
  <c r="H266"/>
  <c r="J266" s="1"/>
  <c r="F266" l="1"/>
  <c r="G266" s="1"/>
  <c r="I266" s="1"/>
  <c r="C267" s="1"/>
  <c r="H267" l="1"/>
  <c r="J267" s="1"/>
  <c r="E267"/>
  <c r="F267" l="1"/>
  <c r="G267" s="1"/>
  <c r="I267"/>
  <c r="C268" s="1"/>
  <c r="H268" l="1"/>
  <c r="J268" s="1"/>
  <c r="E268"/>
  <c r="F268" l="1"/>
  <c r="G268" s="1"/>
  <c r="I268"/>
  <c r="C269" s="1"/>
  <c r="H269" l="1"/>
  <c r="J269" s="1"/>
  <c r="E269"/>
  <c r="F269" l="1"/>
  <c r="G269" s="1"/>
  <c r="I269" s="1"/>
  <c r="C270" s="1"/>
  <c r="E270" l="1"/>
  <c r="H270"/>
  <c r="J270" s="1"/>
  <c r="I270" l="1"/>
  <c r="C271" s="1"/>
  <c r="F270"/>
  <c r="G270" s="1"/>
  <c r="H271" l="1"/>
  <c r="J271" s="1"/>
  <c r="E271"/>
  <c r="F271" l="1"/>
  <c r="G271" s="1"/>
  <c r="I271"/>
  <c r="C272" s="1"/>
  <c r="H272" l="1"/>
  <c r="J272" s="1"/>
  <c r="E272"/>
  <c r="F272" l="1"/>
  <c r="G272" s="1"/>
  <c r="I272"/>
  <c r="C273" s="1"/>
  <c r="H273" l="1"/>
  <c r="J273" s="1"/>
  <c r="E273"/>
  <c r="F273" l="1"/>
  <c r="G273" s="1"/>
  <c r="I273" s="1"/>
  <c r="C274" s="1"/>
  <c r="H274" l="1"/>
  <c r="J274" s="1"/>
  <c r="E274"/>
  <c r="F274" l="1"/>
  <c r="G274" s="1"/>
  <c r="I274"/>
  <c r="C275" s="1"/>
  <c r="H275" l="1"/>
  <c r="J275" s="1"/>
  <c r="E275"/>
  <c r="F275" l="1"/>
  <c r="G275" s="1"/>
  <c r="I275"/>
  <c r="C276" s="1"/>
  <c r="H276" l="1"/>
  <c r="J276" s="1"/>
  <c r="E276"/>
  <c r="F276" l="1"/>
  <c r="G276" s="1"/>
  <c r="I276" s="1"/>
  <c r="C277" s="1"/>
  <c r="H277" l="1"/>
  <c r="J277" s="1"/>
  <c r="E277"/>
  <c r="F277" l="1"/>
  <c r="G277" s="1"/>
  <c r="I277" s="1"/>
  <c r="C278" s="1"/>
  <c r="E278" l="1"/>
  <c r="H278"/>
  <c r="J278" s="1"/>
  <c r="F278" l="1"/>
  <c r="G278" s="1"/>
  <c r="I278" s="1"/>
  <c r="C279" s="1"/>
  <c r="H279" l="1"/>
  <c r="J279" s="1"/>
  <c r="E279"/>
  <c r="F279" l="1"/>
  <c r="G279" s="1"/>
  <c r="I279"/>
  <c r="C280" s="1"/>
  <c r="H280" l="1"/>
  <c r="J280" s="1"/>
  <c r="E280"/>
  <c r="F280" l="1"/>
  <c r="G280" s="1"/>
  <c r="I280" s="1"/>
  <c r="C281" s="1"/>
  <c r="E281" l="1"/>
  <c r="H281"/>
  <c r="J281" s="1"/>
  <c r="F281" l="1"/>
  <c r="G281" s="1"/>
  <c r="I281" s="1"/>
  <c r="C282" s="1"/>
  <c r="H282" l="1"/>
  <c r="J282" s="1"/>
  <c r="E282"/>
  <c r="F282" l="1"/>
  <c r="G282" s="1"/>
  <c r="I282"/>
  <c r="C283" s="1"/>
  <c r="H283" l="1"/>
  <c r="J283" s="1"/>
  <c r="E283"/>
  <c r="F283" l="1"/>
  <c r="G283" s="1"/>
  <c r="I283"/>
  <c r="C284" s="1"/>
  <c r="E284" l="1"/>
  <c r="H284"/>
  <c r="J284" s="1"/>
  <c r="F284" l="1"/>
  <c r="G284" s="1"/>
  <c r="I284" s="1"/>
  <c r="C285" s="1"/>
  <c r="H285" l="1"/>
  <c r="J285" s="1"/>
  <c r="E285"/>
  <c r="F285" l="1"/>
  <c r="G285" s="1"/>
  <c r="I285" s="1"/>
  <c r="C286" s="1"/>
  <c r="H286" l="1"/>
  <c r="J286" s="1"/>
  <c r="E286"/>
  <c r="F286" l="1"/>
  <c r="G286" s="1"/>
  <c r="I286"/>
  <c r="C287" s="1"/>
  <c r="H287" l="1"/>
  <c r="J287" s="1"/>
  <c r="E287"/>
  <c r="F287" l="1"/>
  <c r="G287" s="1"/>
  <c r="I287"/>
  <c r="C288" s="1"/>
  <c r="E288" l="1"/>
  <c r="H288"/>
  <c r="J288" s="1"/>
  <c r="I288" l="1"/>
  <c r="C289" s="1"/>
  <c r="F288"/>
  <c r="G288" s="1"/>
  <c r="H289" l="1"/>
  <c r="J289" s="1"/>
  <c r="E289"/>
  <c r="F289" l="1"/>
  <c r="G289" s="1"/>
  <c r="I289" s="1"/>
  <c r="C290" s="1"/>
  <c r="H290" l="1"/>
  <c r="J290" s="1"/>
  <c r="E290"/>
  <c r="F290" l="1"/>
  <c r="G290" s="1"/>
  <c r="I290" s="1"/>
  <c r="C291" s="1"/>
  <c r="H291" l="1"/>
  <c r="J291" s="1"/>
  <c r="E291"/>
  <c r="F291" l="1"/>
  <c r="G291" s="1"/>
  <c r="I291"/>
  <c r="C292" s="1"/>
  <c r="E292" l="1"/>
  <c r="H292"/>
  <c r="J292" s="1"/>
  <c r="I292" l="1"/>
  <c r="C293" s="1"/>
  <c r="F292"/>
  <c r="G292" s="1"/>
  <c r="H293" l="1"/>
  <c r="J293" s="1"/>
  <c r="E293"/>
  <c r="F293" l="1"/>
  <c r="G293" s="1"/>
  <c r="I293" s="1"/>
  <c r="C294" s="1"/>
  <c r="H294" l="1"/>
  <c r="J294" s="1"/>
  <c r="E294"/>
  <c r="F294" l="1"/>
  <c r="G294" s="1"/>
  <c r="I294"/>
  <c r="C295" s="1"/>
  <c r="H295" l="1"/>
  <c r="J295" s="1"/>
  <c r="E295"/>
  <c r="F295" l="1"/>
  <c r="G295" s="1"/>
  <c r="I295"/>
  <c r="C296" s="1"/>
  <c r="E296" l="1"/>
  <c r="H296"/>
  <c r="J296" s="1"/>
  <c r="I296" l="1"/>
  <c r="C297" s="1"/>
  <c r="F296"/>
  <c r="G296" s="1"/>
  <c r="H297" l="1"/>
  <c r="J297" s="1"/>
  <c r="E297"/>
  <c r="F297" l="1"/>
  <c r="G297" s="1"/>
  <c r="I297" s="1"/>
  <c r="C298" s="1"/>
  <c r="H298" l="1"/>
  <c r="J298" s="1"/>
  <c r="E298"/>
  <c r="F298" l="1"/>
  <c r="G298" s="1"/>
  <c r="I298"/>
  <c r="C299" s="1"/>
  <c r="E299" l="1"/>
  <c r="H299"/>
  <c r="J299" s="1"/>
  <c r="F299" l="1"/>
  <c r="G299" s="1"/>
  <c r="I299" s="1"/>
  <c r="C300" s="1"/>
  <c r="H300" l="1"/>
  <c r="J300" s="1"/>
  <c r="E300"/>
  <c r="F300" l="1"/>
  <c r="G300" s="1"/>
  <c r="I300"/>
  <c r="C301" s="1"/>
  <c r="H301" l="1"/>
  <c r="J301" s="1"/>
  <c r="E301"/>
  <c r="F301" l="1"/>
  <c r="G301" s="1"/>
  <c r="I301" s="1"/>
  <c r="C302" s="1"/>
  <c r="E302" l="1"/>
  <c r="H302"/>
  <c r="J302" s="1"/>
  <c r="F302" l="1"/>
  <c r="G302" s="1"/>
  <c r="I302"/>
  <c r="C303" s="1"/>
  <c r="H303" l="1"/>
  <c r="J303" s="1"/>
  <c r="E303"/>
  <c r="F303" l="1"/>
  <c r="G303" s="1"/>
  <c r="I303"/>
  <c r="C304" s="1"/>
  <c r="E304" l="1"/>
  <c r="H304"/>
  <c r="J304" s="1"/>
  <c r="F304" l="1"/>
  <c r="G304" s="1"/>
  <c r="I304" s="1"/>
  <c r="C305" s="1"/>
  <c r="E305" l="1"/>
  <c r="H305"/>
  <c r="J305" s="1"/>
  <c r="I305" l="1"/>
  <c r="C306" s="1"/>
  <c r="F305"/>
  <c r="G305" s="1"/>
  <c r="H306" l="1"/>
  <c r="J306" s="1"/>
  <c r="E306"/>
  <c r="F306" l="1"/>
  <c r="G306" s="1"/>
  <c r="I306" s="1"/>
  <c r="C307" s="1"/>
  <c r="H307" l="1"/>
  <c r="J307" s="1"/>
  <c r="E307"/>
  <c r="F307" l="1"/>
  <c r="G307" s="1"/>
  <c r="I307" s="1"/>
  <c r="C308" s="1"/>
  <c r="H308" l="1"/>
  <c r="J308" s="1"/>
  <c r="E308"/>
  <c r="F308" l="1"/>
  <c r="G308" s="1"/>
  <c r="I308" s="1"/>
  <c r="C309" s="1"/>
  <c r="H309" l="1"/>
  <c r="J309" s="1"/>
  <c r="E309"/>
  <c r="F309" l="1"/>
  <c r="G309" s="1"/>
  <c r="I309" s="1"/>
  <c r="C310" s="1"/>
  <c r="E310" l="1"/>
  <c r="H310"/>
  <c r="J310" s="1"/>
  <c r="F310" l="1"/>
  <c r="G310" s="1"/>
  <c r="I310" s="1"/>
  <c r="C311" s="1"/>
  <c r="E311" l="1"/>
  <c r="H311"/>
  <c r="J311" s="1"/>
  <c r="F311" l="1"/>
  <c r="G311" s="1"/>
  <c r="I311" s="1"/>
  <c r="C312" s="1"/>
  <c r="E312" l="1"/>
  <c r="H312"/>
  <c r="J312" s="1"/>
  <c r="I312" l="1"/>
  <c r="C313" s="1"/>
  <c r="F312"/>
  <c r="G312" s="1"/>
  <c r="H313" l="1"/>
  <c r="J313" s="1"/>
  <c r="E313"/>
  <c r="F313" l="1"/>
  <c r="G313" s="1"/>
  <c r="I313" s="1"/>
  <c r="C314" s="1"/>
  <c r="E314" l="1"/>
  <c r="H314"/>
  <c r="J314" s="1"/>
  <c r="I314" l="1"/>
  <c r="C315" s="1"/>
  <c r="F314"/>
  <c r="G314" s="1"/>
  <c r="H315" l="1"/>
  <c r="J315" s="1"/>
  <c r="E315"/>
  <c r="F315" l="1"/>
  <c r="G315" s="1"/>
  <c r="I315" s="1"/>
  <c r="C316" s="1"/>
  <c r="E316" l="1"/>
  <c r="H316"/>
  <c r="J316" s="1"/>
  <c r="I316" l="1"/>
  <c r="C317" s="1"/>
  <c r="F316"/>
  <c r="G316" s="1"/>
  <c r="E317" l="1"/>
  <c r="H317"/>
  <c r="J317" s="1"/>
  <c r="I317" l="1"/>
  <c r="C318" s="1"/>
  <c r="F317"/>
  <c r="G317" s="1"/>
  <c r="H318" l="1"/>
  <c r="J318" s="1"/>
  <c r="E318"/>
  <c r="F318" l="1"/>
  <c r="G318" s="1"/>
  <c r="I318" s="1"/>
  <c r="C319" s="1"/>
  <c r="H319" l="1"/>
  <c r="J319" s="1"/>
  <c r="E319"/>
  <c r="F319" l="1"/>
  <c r="G319" s="1"/>
  <c r="I319"/>
  <c r="C320" s="1"/>
  <c r="H320" l="1"/>
  <c r="J320" s="1"/>
  <c r="E320"/>
  <c r="F320" l="1"/>
  <c r="G320" s="1"/>
  <c r="I320"/>
  <c r="C321" s="1"/>
  <c r="H321" l="1"/>
  <c r="J321" s="1"/>
  <c r="E321"/>
  <c r="F321" l="1"/>
  <c r="G321" s="1"/>
  <c r="I321" s="1"/>
  <c r="C322" s="1"/>
  <c r="E322" l="1"/>
  <c r="H322"/>
  <c r="J322" s="1"/>
  <c r="I322" l="1"/>
  <c r="C323" s="1"/>
  <c r="F322"/>
  <c r="G322" s="1"/>
  <c r="E323" l="1"/>
  <c r="H323"/>
  <c r="J323" s="1"/>
  <c r="F323" l="1"/>
  <c r="G323" s="1"/>
  <c r="I323" s="1"/>
  <c r="C324" s="1"/>
  <c r="H324" l="1"/>
  <c r="J324" s="1"/>
  <c r="E324"/>
  <c r="F324" l="1"/>
  <c r="G324" s="1"/>
  <c r="I324"/>
  <c r="C325" s="1"/>
  <c r="H325" l="1"/>
  <c r="J325" s="1"/>
  <c r="E325"/>
  <c r="I325" l="1"/>
  <c r="C326" s="1"/>
  <c r="F325"/>
  <c r="G325" s="1"/>
  <c r="E326" l="1"/>
  <c r="H326"/>
  <c r="J326" s="1"/>
  <c r="I326" l="1"/>
  <c r="C327" s="1"/>
  <c r="F326"/>
  <c r="G326" s="1"/>
  <c r="H327" l="1"/>
  <c r="J327" s="1"/>
  <c r="E327"/>
  <c r="I327" l="1"/>
  <c r="C328" s="1"/>
  <c r="F327"/>
  <c r="G327" s="1"/>
  <c r="E328" l="1"/>
  <c r="H328"/>
  <c r="J328" s="1"/>
  <c r="I328" l="1"/>
  <c r="C329" s="1"/>
  <c r="F328"/>
  <c r="G328" s="1"/>
  <c r="H329" l="1"/>
  <c r="J329" s="1"/>
  <c r="E329"/>
  <c r="F329" l="1"/>
  <c r="G329" s="1"/>
  <c r="I329" s="1"/>
  <c r="C330" s="1"/>
  <c r="H330" l="1"/>
  <c r="J330" s="1"/>
  <c r="E330"/>
  <c r="F330" l="1"/>
  <c r="G330" s="1"/>
  <c r="I330"/>
  <c r="C331" s="1"/>
  <c r="E331" l="1"/>
  <c r="H331"/>
  <c r="J331" s="1"/>
  <c r="F331" l="1"/>
  <c r="G331" s="1"/>
  <c r="I331" s="1"/>
  <c r="C332" s="1"/>
  <c r="E332" l="1"/>
  <c r="H332"/>
  <c r="J332" s="1"/>
  <c r="F332" l="1"/>
  <c r="G332" s="1"/>
  <c r="I332" s="1"/>
  <c r="C333" s="1"/>
  <c r="H333" l="1"/>
  <c r="J333" s="1"/>
  <c r="E333"/>
  <c r="F333" l="1"/>
  <c r="G333" s="1"/>
  <c r="I333" s="1"/>
  <c r="C334" s="1"/>
  <c r="E334" l="1"/>
  <c r="H334"/>
  <c r="J334" s="1"/>
  <c r="F334" l="1"/>
  <c r="G334" s="1"/>
  <c r="I334" s="1"/>
  <c r="C335" s="1"/>
  <c r="H335" l="1"/>
  <c r="J335" s="1"/>
  <c r="E335"/>
  <c r="F335" l="1"/>
  <c r="G335" s="1"/>
  <c r="I335" s="1"/>
  <c r="C336" s="1"/>
  <c r="H336" l="1"/>
  <c r="J336" s="1"/>
  <c r="E336"/>
  <c r="F336" l="1"/>
  <c r="G336" s="1"/>
  <c r="I336" s="1"/>
  <c r="C337" s="1"/>
  <c r="H337" l="1"/>
  <c r="J337" s="1"/>
  <c r="E337"/>
  <c r="F337" l="1"/>
  <c r="G337" s="1"/>
  <c r="I337" s="1"/>
  <c r="C338" s="1"/>
  <c r="E338" l="1"/>
  <c r="H338"/>
  <c r="J338" s="1"/>
  <c r="F338" l="1"/>
  <c r="G338" s="1"/>
  <c r="I338" s="1"/>
  <c r="C339" s="1"/>
  <c r="H339" l="1"/>
  <c r="J339" s="1"/>
  <c r="E339"/>
  <c r="F339" l="1"/>
  <c r="G339" s="1"/>
  <c r="I339" s="1"/>
  <c r="C340" s="1"/>
  <c r="H340" l="1"/>
  <c r="J340" s="1"/>
  <c r="E340"/>
  <c r="F340" l="1"/>
  <c r="G340" s="1"/>
  <c r="I340" s="1"/>
  <c r="C341" s="1"/>
  <c r="H341" l="1"/>
  <c r="J341" s="1"/>
  <c r="E341"/>
  <c r="F341" l="1"/>
  <c r="G341" s="1"/>
  <c r="I341" s="1"/>
  <c r="C342" s="1"/>
  <c r="E342" l="1"/>
  <c r="H342"/>
  <c r="J342" s="1"/>
  <c r="F342" l="1"/>
  <c r="G342" s="1"/>
  <c r="I342" s="1"/>
  <c r="C343" s="1"/>
  <c r="H343" l="1"/>
  <c r="J343" s="1"/>
  <c r="E343"/>
  <c r="F343" l="1"/>
  <c r="G343" s="1"/>
  <c r="I343" s="1"/>
  <c r="C344" s="1"/>
  <c r="H344" l="1"/>
  <c r="J344" s="1"/>
  <c r="E344"/>
  <c r="F344" l="1"/>
  <c r="G344" s="1"/>
  <c r="I344" s="1"/>
  <c r="C345" s="1"/>
  <c r="H345" l="1"/>
  <c r="J345" s="1"/>
  <c r="E345"/>
  <c r="F345" l="1"/>
  <c r="G345" s="1"/>
  <c r="I345" s="1"/>
  <c r="C346" s="1"/>
  <c r="E346" l="1"/>
  <c r="H346"/>
  <c r="J346" s="1"/>
  <c r="F346" l="1"/>
  <c r="G346" s="1"/>
  <c r="I346" s="1"/>
  <c r="C347" s="1"/>
  <c r="E347" l="1"/>
  <c r="H347"/>
  <c r="J347" s="1"/>
  <c r="F347" l="1"/>
  <c r="G347" s="1"/>
  <c r="I347" s="1"/>
  <c r="C348" s="1"/>
  <c r="H348" l="1"/>
  <c r="J348" s="1"/>
  <c r="E348"/>
  <c r="F348" l="1"/>
  <c r="G348" s="1"/>
  <c r="I348" s="1"/>
  <c r="C349" s="1"/>
  <c r="H349" l="1"/>
  <c r="J349" s="1"/>
  <c r="E349"/>
  <c r="I349" l="1"/>
  <c r="C350" s="1"/>
  <c r="F349"/>
  <c r="G349" s="1"/>
  <c r="H350" l="1"/>
  <c r="J350" s="1"/>
  <c r="E350"/>
  <c r="I350" l="1"/>
  <c r="C351" s="1"/>
  <c r="F350"/>
  <c r="G350" s="1"/>
  <c r="E351" l="1"/>
  <c r="H351"/>
  <c r="J351" s="1"/>
  <c r="F351" l="1"/>
  <c r="G351" s="1"/>
  <c r="I351" s="1"/>
  <c r="C352" s="1"/>
  <c r="E352" l="1"/>
  <c r="H352"/>
  <c r="J352" s="1"/>
  <c r="F352" l="1"/>
  <c r="G352" s="1"/>
  <c r="I352" s="1"/>
  <c r="C353" s="1"/>
  <c r="H353" l="1"/>
  <c r="J353" s="1"/>
  <c r="E353"/>
  <c r="F353" l="1"/>
  <c r="G353" s="1"/>
  <c r="I353" s="1"/>
  <c r="C354" s="1"/>
  <c r="H354" l="1"/>
  <c r="J354" s="1"/>
  <c r="E354"/>
  <c r="F354" l="1"/>
  <c r="G354" s="1"/>
  <c r="I354" s="1"/>
  <c r="C355" s="1"/>
  <c r="H355" l="1"/>
  <c r="J355" s="1"/>
  <c r="E355"/>
  <c r="F355" l="1"/>
  <c r="G355" s="1"/>
  <c r="I355" s="1"/>
  <c r="C356" s="1"/>
  <c r="E356" l="1"/>
  <c r="H356"/>
  <c r="J356" s="1"/>
  <c r="F356" l="1"/>
  <c r="G356" s="1"/>
  <c r="I356" s="1"/>
  <c r="C357" s="1"/>
  <c r="H357" l="1"/>
  <c r="J357" s="1"/>
  <c r="E357"/>
  <c r="F357" l="1"/>
  <c r="G357" s="1"/>
  <c r="I357" s="1"/>
  <c r="C358" s="1"/>
  <c r="H358" l="1"/>
  <c r="J358" s="1"/>
  <c r="E358"/>
  <c r="F358" l="1"/>
  <c r="G358" s="1"/>
  <c r="I358" s="1"/>
  <c r="C359" s="1"/>
  <c r="E359" l="1"/>
  <c r="H359"/>
  <c r="J359" s="1"/>
  <c r="F359" l="1"/>
  <c r="G359" s="1"/>
  <c r="I359" s="1"/>
  <c r="C360" s="1"/>
  <c r="E360" l="1"/>
  <c r="H360"/>
  <c r="J360" s="1"/>
  <c r="I360" l="1"/>
  <c r="C361" s="1"/>
  <c r="F360"/>
  <c r="G360" s="1"/>
  <c r="H361" l="1"/>
  <c r="J361" s="1"/>
  <c r="E361"/>
  <c r="F361" l="1"/>
  <c r="G361" s="1"/>
  <c r="I361" s="1"/>
  <c r="C362" s="1"/>
  <c r="E362" l="1"/>
  <c r="H362"/>
  <c r="J362" s="1"/>
  <c r="I362" l="1"/>
  <c r="C363" s="1"/>
  <c r="F362"/>
  <c r="G362" s="1"/>
  <c r="H363" l="1"/>
  <c r="J363" s="1"/>
  <c r="E363"/>
  <c r="F363" l="1"/>
  <c r="G363" s="1"/>
  <c r="I363" s="1"/>
  <c r="C364" s="1"/>
  <c r="E364" l="1"/>
  <c r="H364"/>
  <c r="J364" s="1"/>
  <c r="F364" l="1"/>
  <c r="G364" s="1"/>
  <c r="I364" s="1"/>
  <c r="C365" s="1"/>
  <c r="H365" l="1"/>
  <c r="J365" s="1"/>
  <c r="E365"/>
  <c r="F365" l="1"/>
  <c r="G365" s="1"/>
  <c r="I365" s="1"/>
  <c r="C366" s="1"/>
  <c r="E366" l="1"/>
  <c r="H366"/>
  <c r="J366" s="1"/>
  <c r="I366" l="1"/>
  <c r="C367" s="1"/>
  <c r="F366"/>
  <c r="G366" s="1"/>
  <c r="H367" l="1"/>
  <c r="J367" s="1"/>
  <c r="E367"/>
  <c r="F367" l="1"/>
  <c r="G367" s="1"/>
  <c r="I367" s="1"/>
  <c r="C368" s="1"/>
  <c r="E368" l="1"/>
  <c r="H368"/>
  <c r="J368" s="1"/>
  <c r="I368" l="1"/>
  <c r="C369" s="1"/>
  <c r="F368"/>
  <c r="G368" s="1"/>
  <c r="H369" l="1"/>
  <c r="J369" s="1"/>
  <c r="E369"/>
  <c r="F369" l="1"/>
  <c r="G369" s="1"/>
  <c r="I369" s="1"/>
  <c r="C370" s="1"/>
  <c r="E370" l="1"/>
  <c r="H370"/>
  <c r="J370" s="1"/>
  <c r="I370" l="1"/>
  <c r="C371" s="1"/>
  <c r="F370"/>
  <c r="G370" s="1"/>
  <c r="H371" l="1"/>
  <c r="J371" s="1"/>
  <c r="E371"/>
  <c r="F371" l="1"/>
  <c r="G371" s="1"/>
  <c r="I371" s="1"/>
  <c r="C372" s="1"/>
  <c r="H372" l="1"/>
  <c r="J372" s="1"/>
  <c r="E372"/>
  <c r="F372" l="1"/>
  <c r="G372" s="1"/>
  <c r="I372" s="1"/>
  <c r="C373" s="1"/>
  <c r="H373" l="1"/>
  <c r="J373" s="1"/>
  <c r="E373"/>
  <c r="F373" l="1"/>
  <c r="G373" s="1"/>
  <c r="I373"/>
  <c r="C374" s="1"/>
  <c r="H374" l="1"/>
  <c r="J374" s="1"/>
  <c r="E374"/>
  <c r="F374" l="1"/>
  <c r="G374" s="1"/>
  <c r="I374" s="1"/>
  <c r="C375" s="1"/>
  <c r="H375" l="1"/>
  <c r="J375" s="1"/>
  <c r="E375"/>
  <c r="F375" l="1"/>
  <c r="G375" s="1"/>
  <c r="I375" s="1"/>
  <c r="C376" s="1"/>
  <c r="H376" l="1"/>
  <c r="J376" s="1"/>
  <c r="E376"/>
  <c r="F376" l="1"/>
  <c r="G376" s="1"/>
  <c r="I376" s="1"/>
  <c r="C377" s="1"/>
  <c r="H377" l="1"/>
  <c r="J377" s="1"/>
  <c r="E377"/>
  <c r="F377" l="1"/>
  <c r="G377" s="1"/>
  <c r="I377"/>
  <c r="C378" s="1"/>
  <c r="E378" l="1"/>
  <c r="H378"/>
  <c r="J378" s="1"/>
  <c r="I378" l="1"/>
  <c r="C379" s="1"/>
  <c r="F378"/>
  <c r="G378" s="1"/>
  <c r="H379" l="1"/>
  <c r="J379" s="1"/>
  <c r="E379"/>
  <c r="F379" l="1"/>
  <c r="G379" s="1"/>
  <c r="I379"/>
  <c r="C380" s="1"/>
  <c r="H380" l="1"/>
  <c r="J380" s="1"/>
  <c r="E380"/>
  <c r="F380" l="1"/>
  <c r="G380" s="1"/>
  <c r="I380"/>
  <c r="C381" s="1"/>
  <c r="E381" l="1"/>
  <c r="H381"/>
  <c r="J381" s="1"/>
  <c r="I381" l="1"/>
  <c r="C382" s="1"/>
  <c r="F381"/>
  <c r="G381" s="1"/>
  <c r="E382" l="1"/>
  <c r="H382"/>
  <c r="J382" s="1"/>
  <c r="F382" l="1"/>
  <c r="G382" s="1"/>
  <c r="I382"/>
  <c r="C383" s="1"/>
  <c r="H383" l="1"/>
  <c r="J383" s="1"/>
  <c r="E383"/>
  <c r="F383" l="1"/>
  <c r="G383" s="1"/>
  <c r="I383"/>
  <c r="C384" s="1"/>
  <c r="H384" l="1"/>
  <c r="J384" s="1"/>
  <c r="E384"/>
  <c r="I384" l="1"/>
  <c r="C385" s="1"/>
  <c r="F384"/>
  <c r="G384" s="1"/>
  <c r="H385" l="1"/>
  <c r="J385" s="1"/>
  <c r="E385"/>
  <c r="F385" l="1"/>
  <c r="G385" s="1"/>
  <c r="I385"/>
  <c r="C386" s="1"/>
  <c r="H386" l="1"/>
  <c r="J386" s="1"/>
  <c r="E386"/>
  <c r="F386" l="1"/>
  <c r="G386" s="1"/>
  <c r="I386"/>
  <c r="C387" s="1"/>
  <c r="H387" l="1"/>
  <c r="J387" s="1"/>
  <c r="E387"/>
  <c r="F387" l="1"/>
  <c r="G387" s="1"/>
  <c r="I387"/>
  <c r="C388" s="1"/>
  <c r="H388" l="1"/>
  <c r="J388" s="1"/>
  <c r="E388"/>
  <c r="I388" l="1"/>
  <c r="C389" s="1"/>
  <c r="F388"/>
  <c r="G388" s="1"/>
  <c r="H389" l="1"/>
  <c r="J389" s="1"/>
  <c r="E389"/>
  <c r="F389" l="1"/>
  <c r="G389" s="1"/>
  <c r="I389"/>
  <c r="C390" s="1"/>
  <c r="E390" l="1"/>
  <c r="H390"/>
  <c r="J390" s="1"/>
  <c r="I390" l="1"/>
  <c r="C391" s="1"/>
  <c r="F390"/>
  <c r="G390" s="1"/>
  <c r="H391" l="1"/>
  <c r="J391" s="1"/>
  <c r="E391"/>
  <c r="I391" l="1"/>
  <c r="C392" s="1"/>
  <c r="F391"/>
  <c r="G391" s="1"/>
  <c r="H392" l="1"/>
  <c r="J392" s="1"/>
  <c r="E392"/>
  <c r="F392" l="1"/>
  <c r="G392" s="1"/>
  <c r="I392"/>
  <c r="C393" s="1"/>
  <c r="E393" l="1"/>
  <c r="H393"/>
  <c r="J393" s="1"/>
  <c r="I393" l="1"/>
  <c r="C394" s="1"/>
  <c r="F393"/>
  <c r="G393" s="1"/>
  <c r="E394" l="1"/>
  <c r="H394"/>
  <c r="J394" s="1"/>
  <c r="I394" l="1"/>
  <c r="C395" s="1"/>
  <c r="F394"/>
  <c r="G394" s="1"/>
  <c r="H395" l="1"/>
  <c r="J395" s="1"/>
  <c r="E395"/>
  <c r="F395" l="1"/>
  <c r="G395" s="1"/>
  <c r="I395"/>
  <c r="C396" s="1"/>
  <c r="E396" l="1"/>
  <c r="H396"/>
  <c r="J396" s="1"/>
  <c r="I396" l="1"/>
  <c r="C397" s="1"/>
  <c r="F396"/>
  <c r="G396" s="1"/>
  <c r="H397" l="1"/>
  <c r="J397" s="1"/>
  <c r="E397"/>
  <c r="F397" l="1"/>
  <c r="G397" s="1"/>
  <c r="I397"/>
  <c r="C398" s="1"/>
  <c r="E398" l="1"/>
  <c r="H398"/>
  <c r="J398" s="1"/>
  <c r="F398" l="1"/>
  <c r="G398" s="1"/>
  <c r="I398"/>
  <c r="C399" s="1"/>
  <c r="E399" l="1"/>
  <c r="H399"/>
  <c r="J399" s="1"/>
  <c r="F399" l="1"/>
  <c r="G399" s="1"/>
  <c r="I399"/>
  <c r="C400" s="1"/>
  <c r="E400" l="1"/>
  <c r="H400"/>
  <c r="J400" s="1"/>
  <c r="I400" l="1"/>
  <c r="C401" s="1"/>
  <c r="F400"/>
  <c r="G400" s="1"/>
  <c r="H401" l="1"/>
  <c r="J401" s="1"/>
  <c r="E401"/>
  <c r="I401" l="1"/>
  <c r="C402" s="1"/>
  <c r="F401"/>
  <c r="G401" s="1"/>
  <c r="E402" l="1"/>
  <c r="H402"/>
  <c r="J402" s="1"/>
  <c r="I402" l="1"/>
  <c r="C403" s="1"/>
  <c r="F402"/>
  <c r="G402" s="1"/>
  <c r="H403" l="1"/>
  <c r="J403" s="1"/>
  <c r="E403"/>
  <c r="I403" l="1"/>
  <c r="C404" s="1"/>
  <c r="F403"/>
  <c r="G403" s="1"/>
  <c r="H404" l="1"/>
  <c r="J404" s="1"/>
  <c r="E404"/>
  <c r="F404" l="1"/>
  <c r="G404" s="1"/>
  <c r="I404"/>
  <c r="C405" s="1"/>
  <c r="H405" l="1"/>
  <c r="J405" s="1"/>
  <c r="E405"/>
  <c r="F405" l="1"/>
  <c r="G405" s="1"/>
  <c r="I405"/>
  <c r="C406" s="1"/>
  <c r="E406" l="1"/>
  <c r="H406"/>
  <c r="J406" s="1"/>
  <c r="I406" l="1"/>
  <c r="C407" s="1"/>
  <c r="F406"/>
  <c r="G406" s="1"/>
  <c r="E407" l="1"/>
  <c r="H407"/>
  <c r="J407" s="1"/>
  <c r="F407" l="1"/>
  <c r="G407" s="1"/>
  <c r="I407"/>
  <c r="C408" s="1"/>
  <c r="H408" l="1"/>
  <c r="J408" s="1"/>
  <c r="E408"/>
  <c r="F408" l="1"/>
  <c r="G408" s="1"/>
  <c r="I408"/>
  <c r="C409" s="1"/>
  <c r="E409" l="1"/>
  <c r="H409"/>
  <c r="J409" s="1"/>
  <c r="F409" l="1"/>
  <c r="G409" s="1"/>
  <c r="I409"/>
  <c r="C410" s="1"/>
  <c r="H410" l="1"/>
  <c r="J410" s="1"/>
  <c r="E410"/>
  <c r="F410" l="1"/>
  <c r="G410" s="1"/>
  <c r="I410"/>
  <c r="C411" s="1"/>
  <c r="H411" l="1"/>
  <c r="J411" s="1"/>
  <c r="E411"/>
  <c r="F411" l="1"/>
  <c r="G411" s="1"/>
  <c r="I411"/>
  <c r="C412" s="1"/>
  <c r="E412" l="1"/>
  <c r="H412"/>
  <c r="J412" s="1"/>
  <c r="I412" l="1"/>
  <c r="C413" s="1"/>
  <c r="F412"/>
  <c r="G412" s="1"/>
  <c r="E413" l="1"/>
  <c r="H413"/>
  <c r="J413" s="1"/>
  <c r="F413" l="1"/>
  <c r="G413" s="1"/>
  <c r="I413"/>
  <c r="C414" s="1"/>
  <c r="H414" l="1"/>
  <c r="J414" s="1"/>
  <c r="E414"/>
  <c r="I414" l="1"/>
  <c r="C415" s="1"/>
  <c r="F414"/>
  <c r="G414" s="1"/>
  <c r="H415" l="1"/>
  <c r="J415" s="1"/>
  <c r="E415"/>
  <c r="F415" l="1"/>
  <c r="G415" s="1"/>
  <c r="I415"/>
  <c r="C416" s="1"/>
  <c r="H416" l="1"/>
  <c r="J416" s="1"/>
  <c r="E416"/>
  <c r="I416" l="1"/>
  <c r="C417" s="1"/>
  <c r="F416"/>
  <c r="G416" s="1"/>
  <c r="H417" l="1"/>
  <c r="J417" s="1"/>
  <c r="E417"/>
  <c r="F417" l="1"/>
  <c r="G417" s="1"/>
  <c r="I417"/>
  <c r="C418" s="1"/>
  <c r="E418" l="1"/>
  <c r="H418"/>
  <c r="J418" s="1"/>
  <c r="I418" l="1"/>
  <c r="C419" s="1"/>
  <c r="F418"/>
  <c r="G418" s="1"/>
  <c r="H419" l="1"/>
  <c r="J419" s="1"/>
  <c r="E419"/>
  <c r="F419" l="1"/>
  <c r="G419" s="1"/>
  <c r="I419"/>
  <c r="C420" s="1"/>
  <c r="E420" l="1"/>
  <c r="H420"/>
  <c r="J420" s="1"/>
  <c r="I420" l="1"/>
  <c r="C421" s="1"/>
  <c r="F420"/>
  <c r="G420" s="1"/>
  <c r="H421" l="1"/>
  <c r="J421" s="1"/>
  <c r="E421"/>
  <c r="F421" l="1"/>
  <c r="G421" s="1"/>
  <c r="I421"/>
  <c r="C422" s="1"/>
  <c r="E422" l="1"/>
  <c r="H422"/>
  <c r="J422" s="1"/>
  <c r="I422" l="1"/>
  <c r="C423" s="1"/>
  <c r="F422"/>
  <c r="G422" s="1"/>
  <c r="H423" l="1"/>
  <c r="J423" s="1"/>
  <c r="E423"/>
  <c r="F423" l="1"/>
  <c r="G423" s="1"/>
  <c r="I423"/>
  <c r="C424" s="1"/>
  <c r="E424" l="1"/>
  <c r="H424"/>
  <c r="J424" s="1"/>
  <c r="I424" l="1"/>
  <c r="C425" s="1"/>
  <c r="F424"/>
  <c r="G424" s="1"/>
  <c r="H425" l="1"/>
  <c r="J425" s="1"/>
  <c r="E425"/>
  <c r="I425" l="1"/>
  <c r="C426" s="1"/>
  <c r="F425"/>
  <c r="G425" s="1"/>
  <c r="H426" l="1"/>
  <c r="J426" s="1"/>
  <c r="E426"/>
  <c r="F426" l="1"/>
  <c r="G426" s="1"/>
  <c r="I426"/>
  <c r="C427" s="1"/>
  <c r="H427" l="1"/>
  <c r="J427" s="1"/>
  <c r="E427"/>
  <c r="F427" l="1"/>
  <c r="G427" s="1"/>
  <c r="I427"/>
  <c r="C428" s="1"/>
  <c r="H428" l="1"/>
  <c r="J428" s="1"/>
  <c r="E428"/>
  <c r="F428" l="1"/>
  <c r="G428" s="1"/>
  <c r="I428"/>
  <c r="C429" s="1"/>
  <c r="H429" l="1"/>
  <c r="J429" s="1"/>
  <c r="E429"/>
  <c r="F429" l="1"/>
  <c r="G429" s="1"/>
  <c r="I429"/>
  <c r="C430" s="1"/>
  <c r="E430" l="1"/>
  <c r="H430"/>
  <c r="J430" s="1"/>
  <c r="I430" l="1"/>
  <c r="C431" s="1"/>
  <c r="F430"/>
  <c r="G430" s="1"/>
  <c r="E431" l="1"/>
  <c r="H431"/>
  <c r="J431" s="1"/>
  <c r="F431" l="1"/>
  <c r="G431" s="1"/>
  <c r="I431"/>
  <c r="C432" s="1"/>
  <c r="H432" l="1"/>
  <c r="J432" s="1"/>
  <c r="E432"/>
  <c r="F432" l="1"/>
  <c r="G432" s="1"/>
  <c r="I432"/>
  <c r="C433" s="1"/>
  <c r="E433" l="1"/>
  <c r="H433"/>
  <c r="J433" s="1"/>
  <c r="I433" l="1"/>
  <c r="C434" s="1"/>
  <c r="F433"/>
  <c r="G433" s="1"/>
  <c r="H434" l="1"/>
  <c r="J434" s="1"/>
  <c r="E434"/>
  <c r="F434" l="1"/>
  <c r="G434" s="1"/>
  <c r="I434"/>
  <c r="C435" s="1"/>
  <c r="H435" l="1"/>
  <c r="J435" s="1"/>
  <c r="E435"/>
  <c r="F435" l="1"/>
  <c r="G435" s="1"/>
  <c r="I435"/>
  <c r="C436" s="1"/>
  <c r="H436" l="1"/>
  <c r="J436" s="1"/>
  <c r="E436"/>
  <c r="I436" l="1"/>
  <c r="C437" s="1"/>
  <c r="F436"/>
  <c r="G436" s="1"/>
  <c r="H437" l="1"/>
  <c r="J437" s="1"/>
  <c r="E437"/>
  <c r="F437" l="1"/>
  <c r="G437" s="1"/>
  <c r="I437"/>
  <c r="C438" s="1"/>
  <c r="H438" l="1"/>
  <c r="J438" s="1"/>
  <c r="E438"/>
  <c r="F438" l="1"/>
  <c r="G438" s="1"/>
  <c r="I438"/>
  <c r="C439" s="1"/>
  <c r="H439" l="1"/>
  <c r="J439" s="1"/>
  <c r="E439"/>
  <c r="F439" l="1"/>
  <c r="G439" s="1"/>
  <c r="I439"/>
  <c r="C440" s="1"/>
  <c r="H440" l="1"/>
  <c r="J440" s="1"/>
  <c r="E440"/>
  <c r="F440" l="1"/>
  <c r="G440" s="1"/>
  <c r="I440"/>
  <c r="C441" s="1"/>
  <c r="H441" l="1"/>
  <c r="J441" s="1"/>
  <c r="E441"/>
  <c r="F441" l="1"/>
  <c r="G441" s="1"/>
  <c r="I441"/>
  <c r="C442" s="1"/>
  <c r="E442" l="1"/>
  <c r="H442"/>
  <c r="J442" s="1"/>
  <c r="I442" l="1"/>
  <c r="C443" s="1"/>
  <c r="F442"/>
  <c r="G442" s="1"/>
  <c r="H443" l="1"/>
  <c r="J443" s="1"/>
  <c r="E443"/>
  <c r="F443" l="1"/>
  <c r="G443" s="1"/>
  <c r="I443"/>
  <c r="C444" s="1"/>
  <c r="E444" l="1"/>
  <c r="H444"/>
  <c r="J444" s="1"/>
  <c r="I444" l="1"/>
  <c r="C445" s="1"/>
  <c r="F444"/>
  <c r="G444" s="1"/>
  <c r="H445" l="1"/>
  <c r="J445" s="1"/>
  <c r="E445"/>
  <c r="F445" l="1"/>
  <c r="G445" s="1"/>
  <c r="I445"/>
  <c r="C446" s="1"/>
  <c r="H446" l="1"/>
  <c r="J446" s="1"/>
  <c r="E446"/>
  <c r="F446" l="1"/>
  <c r="G446" s="1"/>
  <c r="I446"/>
  <c r="C447" s="1"/>
  <c r="H447" l="1"/>
  <c r="J447" s="1"/>
  <c r="E447"/>
  <c r="F447" l="1"/>
  <c r="G447" s="1"/>
  <c r="I447"/>
  <c r="C448" s="1"/>
  <c r="E448" l="1"/>
  <c r="H448"/>
  <c r="J448" s="1"/>
  <c r="I448" l="1"/>
  <c r="C449" s="1"/>
  <c r="F448"/>
  <c r="G448" s="1"/>
  <c r="H449" l="1"/>
  <c r="J449" s="1"/>
  <c r="E449"/>
  <c r="F449" l="1"/>
  <c r="G449" s="1"/>
  <c r="I449"/>
  <c r="C450" s="1"/>
  <c r="E450" l="1"/>
  <c r="H450"/>
  <c r="J450" s="1"/>
  <c r="I450" l="1"/>
  <c r="C451" s="1"/>
  <c r="F450"/>
  <c r="G450" s="1"/>
  <c r="H451" l="1"/>
  <c r="J451" s="1"/>
  <c r="E451"/>
  <c r="F451" l="1"/>
  <c r="G451" s="1"/>
  <c r="I451"/>
  <c r="C452" s="1"/>
  <c r="H452" l="1"/>
  <c r="J452" s="1"/>
  <c r="E452"/>
  <c r="F452" l="1"/>
  <c r="G452" s="1"/>
  <c r="I452"/>
  <c r="C453" s="1"/>
  <c r="H453" l="1"/>
  <c r="J453" s="1"/>
  <c r="E453"/>
  <c r="F453" l="1"/>
  <c r="G453" s="1"/>
  <c r="I453"/>
  <c r="C454" s="1"/>
  <c r="E454" l="1"/>
  <c r="H454"/>
  <c r="J454" s="1"/>
  <c r="I454" l="1"/>
  <c r="C455" s="1"/>
  <c r="F454"/>
  <c r="G454" s="1"/>
  <c r="H455" l="1"/>
  <c r="J455" s="1"/>
  <c r="E455"/>
  <c r="F455" l="1"/>
  <c r="G455" s="1"/>
  <c r="I455"/>
  <c r="C456" s="1"/>
  <c r="H456" l="1"/>
  <c r="J456" s="1"/>
  <c r="E456"/>
  <c r="F456" l="1"/>
  <c r="G456" s="1"/>
  <c r="I456"/>
  <c r="C457" s="1"/>
  <c r="H457" l="1"/>
  <c r="J457" s="1"/>
  <c r="E457"/>
  <c r="F457" l="1"/>
  <c r="G457" s="1"/>
  <c r="I457"/>
  <c r="C458" s="1"/>
  <c r="H458" l="1"/>
  <c r="J458" s="1"/>
  <c r="E458"/>
  <c r="F458" l="1"/>
  <c r="G458" s="1"/>
  <c r="I458"/>
  <c r="C459" s="1"/>
  <c r="H459" l="1"/>
  <c r="J459" s="1"/>
  <c r="E459"/>
  <c r="F459" l="1"/>
  <c r="G459" s="1"/>
  <c r="I459"/>
  <c r="C460" s="1"/>
  <c r="E460" l="1"/>
  <c r="H460"/>
  <c r="J460" s="1"/>
  <c r="I460" l="1"/>
  <c r="C461" s="1"/>
  <c r="F460"/>
  <c r="G460" s="1"/>
  <c r="E461" l="1"/>
  <c r="H461"/>
  <c r="J461" s="1"/>
  <c r="F461" l="1"/>
  <c r="G461" s="1"/>
  <c r="I461"/>
  <c r="C462" s="1"/>
  <c r="H462" l="1"/>
  <c r="J462" s="1"/>
  <c r="E462"/>
  <c r="F462" l="1"/>
  <c r="G462" s="1"/>
  <c r="I462"/>
  <c r="C463" s="1"/>
  <c r="E463" l="1"/>
  <c r="H463"/>
  <c r="J463" s="1"/>
  <c r="F463" l="1"/>
  <c r="G463" s="1"/>
  <c r="I463"/>
  <c r="C464" s="1"/>
  <c r="H464" l="1"/>
  <c r="J464" s="1"/>
  <c r="E464"/>
  <c r="F464" l="1"/>
  <c r="G464" s="1"/>
  <c r="I464"/>
  <c r="C465" s="1"/>
  <c r="H465" l="1"/>
  <c r="J465" s="1"/>
  <c r="E465"/>
  <c r="F465" l="1"/>
  <c r="G465" s="1"/>
  <c r="I465"/>
  <c r="C466" s="1"/>
  <c r="E466" l="1"/>
  <c r="H466"/>
  <c r="J466" s="1"/>
  <c r="I466" l="1"/>
  <c r="C467" s="1"/>
  <c r="F466"/>
  <c r="G466" s="1"/>
  <c r="H467" l="1"/>
  <c r="J467" s="1"/>
  <c r="E467"/>
  <c r="I467" l="1"/>
  <c r="C468" s="1"/>
  <c r="F467"/>
  <c r="G467" s="1"/>
  <c r="H468" l="1"/>
  <c r="J468" s="1"/>
  <c r="E468"/>
  <c r="F468" l="1"/>
  <c r="G468" s="1"/>
  <c r="I468"/>
  <c r="C469" s="1"/>
  <c r="H469" l="1"/>
  <c r="J469" s="1"/>
  <c r="E469"/>
  <c r="F469" l="1"/>
  <c r="G469" s="1"/>
  <c r="I469"/>
  <c r="C470" s="1"/>
  <c r="H470" l="1"/>
  <c r="J470" s="1"/>
  <c r="E470"/>
  <c r="F470" l="1"/>
  <c r="G470" s="1"/>
  <c r="I470"/>
  <c r="C471" s="1"/>
  <c r="H471" l="1"/>
  <c r="J471" s="1"/>
  <c r="E471"/>
  <c r="F471" l="1"/>
  <c r="G471" s="1"/>
  <c r="I471"/>
  <c r="C472" s="1"/>
  <c r="E472" l="1"/>
  <c r="H472"/>
  <c r="J472" s="1"/>
  <c r="I472" l="1"/>
  <c r="C473" s="1"/>
  <c r="F472"/>
  <c r="G472" s="1"/>
  <c r="H473" l="1"/>
  <c r="J473" s="1"/>
  <c r="E473"/>
  <c r="I473" l="1"/>
  <c r="C474" s="1"/>
  <c r="F473"/>
  <c r="G473" s="1"/>
  <c r="E474" l="1"/>
  <c r="H474"/>
  <c r="J474" s="1"/>
  <c r="I474" l="1"/>
  <c r="C475" s="1"/>
  <c r="F474"/>
  <c r="G474" s="1"/>
  <c r="H475" l="1"/>
  <c r="J475" s="1"/>
  <c r="E475"/>
  <c r="F475" l="1"/>
  <c r="G475" s="1"/>
  <c r="I475"/>
  <c r="C476" s="1"/>
  <c r="H476" l="1"/>
  <c r="J476" s="1"/>
  <c r="E476"/>
  <c r="F476" l="1"/>
  <c r="G476" s="1"/>
  <c r="I476"/>
  <c r="C477" s="1"/>
  <c r="H477" l="1"/>
  <c r="J477" s="1"/>
  <c r="E477"/>
  <c r="F477" l="1"/>
  <c r="G477" s="1"/>
  <c r="I477"/>
  <c r="C478" s="1"/>
  <c r="E478" l="1"/>
  <c r="H478"/>
  <c r="J478" s="1"/>
  <c r="I478" l="1"/>
  <c r="C479" s="1"/>
  <c r="F478"/>
  <c r="G478" s="1"/>
  <c r="H479" l="1"/>
  <c r="J479" s="1"/>
  <c r="E479"/>
  <c r="F479" l="1"/>
  <c r="G479" s="1"/>
  <c r="I479"/>
  <c r="C480" s="1"/>
  <c r="H480" l="1"/>
  <c r="J480" s="1"/>
  <c r="E480"/>
  <c r="F480" l="1"/>
  <c r="G480" s="1"/>
  <c r="I480"/>
  <c r="C481" s="1"/>
  <c r="H481" l="1"/>
  <c r="J481" s="1"/>
  <c r="E481"/>
  <c r="F481" l="1"/>
  <c r="G481" s="1"/>
  <c r="I481"/>
  <c r="C482" s="1"/>
  <c r="H482" l="1"/>
  <c r="J482" s="1"/>
  <c r="E482"/>
  <c r="F482" l="1"/>
  <c r="G482" s="1"/>
  <c r="I482"/>
  <c r="C483" s="1"/>
  <c r="H483" l="1"/>
  <c r="J483" s="1"/>
  <c r="E483"/>
  <c r="I483" l="1"/>
  <c r="C484" s="1"/>
  <c r="F483"/>
  <c r="G483" s="1"/>
  <c r="E484" l="1"/>
  <c r="H484"/>
  <c r="J484" s="1"/>
  <c r="F484" l="1"/>
  <c r="G484" s="1"/>
  <c r="I484"/>
  <c r="C485" s="1"/>
  <c r="H485" l="1"/>
  <c r="J485" s="1"/>
  <c r="E485"/>
  <c r="F485" l="1"/>
  <c r="G485" s="1"/>
  <c r="I485"/>
  <c r="C486" s="1"/>
  <c r="H486" l="1"/>
  <c r="J486" s="1"/>
  <c r="E486"/>
  <c r="F486" l="1"/>
  <c r="G486" s="1"/>
  <c r="I486"/>
  <c r="C487" s="1"/>
  <c r="E487" l="1"/>
  <c r="H487"/>
  <c r="J487" s="1"/>
  <c r="I487" l="1"/>
  <c r="C488" s="1"/>
  <c r="F487"/>
  <c r="G487" s="1"/>
  <c r="H488" l="1"/>
  <c r="J488" s="1"/>
  <c r="E488"/>
  <c r="F488" l="1"/>
  <c r="G488" s="1"/>
  <c r="I488"/>
  <c r="C489" s="1"/>
  <c r="E489" l="1"/>
  <c r="H489"/>
  <c r="J489" s="1"/>
  <c r="F489" l="1"/>
  <c r="G489" s="1"/>
  <c r="I489"/>
  <c r="C490" s="1"/>
  <c r="H490" l="1"/>
  <c r="J490" s="1"/>
  <c r="E490"/>
  <c r="I490" l="1"/>
  <c r="C491" s="1"/>
  <c r="F490"/>
  <c r="G490" s="1"/>
  <c r="E491" l="1"/>
  <c r="H491"/>
  <c r="J491" s="1"/>
  <c r="I491" l="1"/>
  <c r="C492" s="1"/>
  <c r="F491"/>
  <c r="G491" s="1"/>
  <c r="E492" l="1"/>
  <c r="H492"/>
  <c r="J492" s="1"/>
  <c r="I492" l="1"/>
  <c r="C493" s="1"/>
  <c r="F492"/>
  <c r="G492" s="1"/>
  <c r="E493" l="1"/>
  <c r="H493"/>
  <c r="J493" s="1"/>
  <c r="F493" l="1"/>
  <c r="G493" s="1"/>
  <c r="I493"/>
  <c r="C494" s="1"/>
  <c r="E494" l="1"/>
  <c r="H494"/>
  <c r="J494" s="1"/>
  <c r="F494" l="1"/>
  <c r="G494" s="1"/>
  <c r="I494"/>
  <c r="C495" s="1"/>
  <c r="H495" l="1"/>
  <c r="J495" s="1"/>
  <c r="E495"/>
  <c r="F495" l="1"/>
  <c r="G495" s="1"/>
  <c r="I495"/>
  <c r="C496" s="1"/>
  <c r="E496" l="1"/>
  <c r="H496"/>
  <c r="J496" s="1"/>
  <c r="I496" l="1"/>
  <c r="C497" s="1"/>
  <c r="F496"/>
  <c r="G496" s="1"/>
  <c r="J8" l="1"/>
  <c r="J9"/>
  <c r="E497"/>
  <c r="H497"/>
  <c r="J497" s="1"/>
  <c r="F497" l="1"/>
  <c r="G497" s="1"/>
  <c r="I497"/>
  <c r="J7" s="1"/>
</calcChain>
</file>

<file path=xl/sharedStrings.xml><?xml version="1.0" encoding="utf-8"?>
<sst xmlns="http://schemas.openxmlformats.org/spreadsheetml/2006/main" count="25" uniqueCount="25">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</sst>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_)"/>
    <numFmt numFmtId="165" formatCode="0.00?%_)"/>
  </numFmts>
  <fonts count="13">
    <font>
      <sz val="10"/>
      <name val="Book Antiqua"/>
      <family val="1"/>
    </font>
    <font>
      <sz val="10"/>
      <name val="Arial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1"/>
      <color indexed="8"/>
      <name val="Book Antiqua"/>
      <family val="1"/>
    </font>
    <font>
      <sz val="10"/>
      <color indexed="23"/>
      <name val="Book Antiqua"/>
      <family val="1"/>
    </font>
    <font>
      <b/>
      <sz val="18"/>
      <name val="Lucida Sans"/>
      <family val="2"/>
    </font>
    <font>
      <sz val="10"/>
      <color indexed="62"/>
      <name val="Book Antiqua"/>
      <family val="1"/>
    </font>
    <font>
      <b/>
      <sz val="10"/>
      <color indexed="52"/>
      <name val="Book Antiqua"/>
      <family val="1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0" fillId="3" borderId="0" applyNumberFormat="0" applyBorder="0" applyAlignment="0" applyProtection="0"/>
    <xf numFmtId="0" fontId="11" fillId="4" borderId="13" applyNumberFormat="0" applyAlignment="0" applyProtection="0"/>
    <xf numFmtId="44" fontId="1" fillId="0" borderId="0" applyFont="0" applyFill="0" applyBorder="0" applyAlignment="0" applyProtection="0"/>
    <xf numFmtId="0" fontId="12" fillId="5" borderId="13" applyNumberFormat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/>
    <xf numFmtId="0" fontId="5" fillId="3" borderId="0" xfId="1" applyFont="1" applyBorder="1" applyAlignment="1">
      <alignment horizontal="left"/>
    </xf>
    <xf numFmtId="0" fontId="5" fillId="3" borderId="0" xfId="1" applyFont="1" applyBorder="1"/>
    <xf numFmtId="0" fontId="3" fillId="3" borderId="4" xfId="1" applyFont="1" applyBorder="1" applyAlignment="1" applyProtection="1">
      <alignment horizontal="center" vertical="center" wrapText="1"/>
    </xf>
    <xf numFmtId="0" fontId="3" fillId="3" borderId="5" xfId="1" applyFont="1" applyBorder="1" applyAlignment="1" applyProtection="1">
      <alignment horizontal="center" vertical="center" wrapText="1"/>
    </xf>
    <xf numFmtId="0" fontId="3" fillId="3" borderId="6" xfId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3" borderId="1" xfId="1" applyFont="1" applyBorder="1" applyAlignment="1">
      <alignment horizontal="left"/>
    </xf>
    <xf numFmtId="0" fontId="5" fillId="3" borderId="1" xfId="1" applyFont="1" applyBorder="1" applyAlignment="1" applyProtection="1">
      <alignment horizontal="left" wrapText="1" indent="2"/>
    </xf>
    <xf numFmtId="0" fontId="5" fillId="3" borderId="1" xfId="1" applyFont="1" applyBorder="1" applyAlignment="1" applyProtection="1">
      <alignment horizontal="left" wrapText="1" indent="3"/>
    </xf>
    <xf numFmtId="0" fontId="6" fillId="2" borderId="0" xfId="0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0" fontId="2" fillId="2" borderId="7" xfId="0" applyFont="1" applyFill="1" applyBorder="1" applyAlignment="1" applyProtection="1">
      <alignment horizontal="left"/>
    </xf>
    <xf numFmtId="44" fontId="6" fillId="2" borderId="0" xfId="3" applyNumberFormat="1" applyFont="1" applyFill="1" applyBorder="1" applyAlignment="1">
      <alignment horizontal="right"/>
    </xf>
    <xf numFmtId="44" fontId="6" fillId="2" borderId="0" xfId="3" applyNumberFormat="1" applyFont="1" applyFill="1" applyBorder="1" applyAlignment="1" applyProtection="1">
      <alignment horizontal="right"/>
      <protection locked="0"/>
    </xf>
    <xf numFmtId="44" fontId="8" fillId="5" borderId="13" xfId="4" applyNumberFormat="1" applyFont="1" applyAlignment="1" applyProtection="1">
      <alignment horizontal="right"/>
      <protection locked="0"/>
    </xf>
    <xf numFmtId="165" fontId="8" fillId="5" borderId="13" xfId="4" applyNumberFormat="1" applyFont="1" applyAlignment="1" applyProtection="1">
      <alignment horizontal="right"/>
      <protection locked="0"/>
    </xf>
    <xf numFmtId="164" fontId="8" fillId="5" borderId="13" xfId="4" applyNumberFormat="1" applyFont="1" applyAlignment="1" applyProtection="1">
      <alignment horizontal="right"/>
      <protection locked="0"/>
    </xf>
    <xf numFmtId="14" fontId="8" fillId="5" borderId="13" xfId="4" applyNumberFormat="1" applyFont="1" applyAlignment="1" applyProtection="1">
      <alignment horizontal="right"/>
      <protection locked="0"/>
    </xf>
    <xf numFmtId="44" fontId="9" fillId="4" borderId="13" xfId="2" applyNumberFormat="1" applyFont="1" applyAlignment="1">
      <alignment horizontal="right"/>
    </xf>
    <xf numFmtId="164" fontId="9" fillId="4" borderId="13" xfId="2" applyNumberFormat="1" applyFont="1" applyAlignment="1">
      <alignment horizontal="righ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3" fillId="3" borderId="10" xfId="1" applyFont="1" applyBorder="1" applyAlignment="1">
      <alignment horizontal="right"/>
    </xf>
    <xf numFmtId="0" fontId="3" fillId="3" borderId="11" xfId="1" applyFont="1" applyBorder="1" applyAlignment="1">
      <alignment horizontal="right"/>
    </xf>
    <xf numFmtId="0" fontId="3" fillId="3" borderId="12" xfId="1" applyFont="1" applyBorder="1" applyAlignment="1">
      <alignment horizontal="right"/>
    </xf>
  </cellXfs>
  <cellStyles count="5">
    <cellStyle name="20% - Accent3" xfId="1" builtinId="38"/>
    <cellStyle name="Calculation" xfId="2" builtinId="22"/>
    <cellStyle name="Currency" xfId="3" builtinId="4"/>
    <cellStyle name="Input" xfId="4" builtinId="20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97"/>
  <sheetViews>
    <sheetView showGridLines="0" tabSelected="1" workbookViewId="0">
      <pane ySplit="17" topLeftCell="A57" activePane="bottomLeft" state="frozenSplit"/>
      <selection pane="bottomLeft" activeCell="D8" sqref="D8"/>
    </sheetView>
  </sheetViews>
  <sheetFormatPr defaultRowHeight="13.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>
      <c r="A5" s="2"/>
      <c r="B5" s="7"/>
      <c r="C5" s="8" t="s">
        <v>11</v>
      </c>
      <c r="D5" s="31">
        <v>67000</v>
      </c>
      <c r="E5" s="2"/>
      <c r="F5" s="3"/>
      <c r="G5" s="3"/>
      <c r="H5" s="7"/>
      <c r="I5" s="8" t="s">
        <v>18</v>
      </c>
      <c r="J5" s="35">
        <f>IF(Values_Entered,-PMT(Interest_Rate/Num_Pmt_Per_Year,Loan_Years*Num_Pmt_Per_Year,Loan_Amount),"")</f>
        <v>329.59972702324848</v>
      </c>
    </row>
    <row r="6" spans="1:10" ht="15">
      <c r="A6" s="2"/>
      <c r="B6" s="7"/>
      <c r="C6" s="8" t="s">
        <v>12</v>
      </c>
      <c r="D6" s="32">
        <v>4.2500000000000003E-2</v>
      </c>
      <c r="E6" s="2"/>
      <c r="F6" s="3"/>
      <c r="G6" s="3"/>
      <c r="H6" s="7"/>
      <c r="I6" s="8" t="s">
        <v>19</v>
      </c>
      <c r="J6" s="36">
        <f>IF(Values_Entered,Loan_Years*Num_Pmt_Per_Year,"")</f>
        <v>360</v>
      </c>
    </row>
    <row r="7" spans="1:10" ht="15">
      <c r="A7" s="2"/>
      <c r="B7" s="7"/>
      <c r="C7" s="8" t="s">
        <v>13</v>
      </c>
      <c r="D7" s="33">
        <v>30</v>
      </c>
      <c r="E7" s="2"/>
      <c r="F7" s="3"/>
      <c r="G7" s="3"/>
      <c r="H7" s="7"/>
      <c r="I7" s="8" t="s">
        <v>20</v>
      </c>
      <c r="J7" s="36">
        <f>IF(Values_Entered,Number_of_Payments,"")</f>
        <v>360</v>
      </c>
    </row>
    <row r="8" spans="1:10" ht="15">
      <c r="A8" s="2"/>
      <c r="B8" s="7"/>
      <c r="C8" s="8" t="s">
        <v>14</v>
      </c>
      <c r="D8" s="33">
        <v>12</v>
      </c>
      <c r="E8" s="2"/>
      <c r="F8" s="3"/>
      <c r="G8" s="3"/>
      <c r="H8" s="7"/>
      <c r="I8" s="8" t="s">
        <v>21</v>
      </c>
      <c r="J8" s="35">
        <f>IF(Values_Entered,SUMIF(Beg_Bal,"&gt;0",Extra_Pay),"")</f>
        <v>0</v>
      </c>
    </row>
    <row r="9" spans="1:10" ht="15">
      <c r="A9" s="2"/>
      <c r="B9" s="7"/>
      <c r="C9" s="8" t="s">
        <v>15</v>
      </c>
      <c r="D9" s="34">
        <v>41153</v>
      </c>
      <c r="E9" s="2"/>
      <c r="F9" s="3"/>
      <c r="G9" s="3"/>
      <c r="H9" s="10"/>
      <c r="I9" s="11" t="s">
        <v>22</v>
      </c>
      <c r="J9" s="35">
        <f>IF(Values_Entered,SUMIF(Beg_Bal,"&gt;0",Int),"")</f>
        <v>51655.901728373559</v>
      </c>
    </row>
    <row r="10" spans="1:10">
      <c r="A10" s="2"/>
      <c r="B10" s="10"/>
      <c r="C10" s="11" t="s">
        <v>16</v>
      </c>
      <c r="D10" s="31">
        <v>0</v>
      </c>
      <c r="E10" s="2"/>
      <c r="F10" s="6"/>
      <c r="G10" s="6"/>
      <c r="H10" s="6"/>
      <c r="I10" s="6"/>
      <c r="J10" s="9"/>
    </row>
    <row r="11" spans="1:10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>
      <c r="A18" s="23">
        <f>IF(Values_Entered,1,"")</f>
        <v>1</v>
      </c>
      <c r="B18" s="24">
        <f t="shared" ref="B18:B81" si="0">IF(Pay_Num&lt;&gt;"",DATE(YEAR(Loan_Start),MONTH(Loan_Start)+(Pay_Num)*12/Num_Pmt_Per_Year,DAY(Loan_Start)),"")</f>
        <v>41183</v>
      </c>
      <c r="C18" s="29">
        <f>IF(Values_Entered,Loan_Amount,"")</f>
        <v>67000</v>
      </c>
      <c r="D18" s="29">
        <f>IF(Pay_Num&lt;&gt;"",Scheduled_Monthly_Payment,"")</f>
        <v>329.59972702324848</v>
      </c>
      <c r="E18" s="30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29">
        <f t="shared" ref="F18:F81" si="2">IF(AND(Pay_Num&lt;&gt;"",Sched_Pay+Extra_Pay&lt;Beg_Bal),Sched_Pay+Extra_Pay,IF(Pay_Num&lt;&gt;"",Beg_Bal,""))</f>
        <v>329.59972702324848</v>
      </c>
      <c r="G18" s="29">
        <f>IF(Pay_Num&lt;&gt;"",Total_Pay-Int,"")</f>
        <v>92.308060356581791</v>
      </c>
      <c r="H18" s="29">
        <f>IF(Pay_Num&lt;&gt;"",Beg_Bal*(Interest_Rate/Num_Pmt_Per_Year),"")</f>
        <v>237.29166666666669</v>
      </c>
      <c r="I18" s="29">
        <f t="shared" ref="I18:I81" si="3">IF(AND(Pay_Num&lt;&gt;"",Sched_Pay+Extra_Pay&lt;Beg_Bal),Beg_Bal-Princ,IF(Pay_Num&lt;&gt;"",0,""))</f>
        <v>66907.691939643424</v>
      </c>
      <c r="J18" s="29">
        <f>SUM($H$18:$H18)</f>
        <v>237.29166666666669</v>
      </c>
    </row>
    <row r="19" spans="1:10" s="19" customFormat="1" ht="12.75" customHeight="1">
      <c r="A19" s="23">
        <f t="shared" ref="A19:A82" si="4">IF(Values_Entered,A18+1,"")</f>
        <v>2</v>
      </c>
      <c r="B19" s="24">
        <f t="shared" si="0"/>
        <v>41214</v>
      </c>
      <c r="C19" s="29">
        <f t="shared" ref="C19:C82" si="5">IF(Pay_Num&lt;&gt;"",I18,"")</f>
        <v>66907.691939643424</v>
      </c>
      <c r="D19" s="29">
        <f>IF(Pay_Num&lt;&gt;"",Scheduled_Monthly_Payment,"")</f>
        <v>329.59972702324848</v>
      </c>
      <c r="E19" s="30">
        <f t="shared" si="1"/>
        <v>0</v>
      </c>
      <c r="F19" s="29">
        <f t="shared" si="2"/>
        <v>329.59972702324848</v>
      </c>
      <c r="G19" s="29">
        <f t="shared" ref="G19:G82" si="6">IF(Pay_Num&lt;&gt;"",Total_Pay-Int,"")</f>
        <v>92.634984737011308</v>
      </c>
      <c r="H19" s="29">
        <f t="shared" ref="H19:H82" si="7">IF(Pay_Num&lt;&gt;"",Beg_Bal*Interest_Rate/Num_Pmt_Per_Year,"")</f>
        <v>236.96474228623717</v>
      </c>
      <c r="I19" s="29">
        <f t="shared" si="3"/>
        <v>66815.056954906409</v>
      </c>
      <c r="J19" s="29">
        <f>SUM($H$18:$H19)</f>
        <v>474.25640895290383</v>
      </c>
    </row>
    <row r="20" spans="1:10" s="19" customFormat="1" ht="12.75" customHeight="1">
      <c r="A20" s="23">
        <f t="shared" si="4"/>
        <v>3</v>
      </c>
      <c r="B20" s="24">
        <f t="shared" si="0"/>
        <v>41244</v>
      </c>
      <c r="C20" s="29">
        <f t="shared" si="5"/>
        <v>66815.056954906409</v>
      </c>
      <c r="D20" s="29">
        <f t="shared" ref="D20:D83" si="8">IF(Pay_Num&lt;&gt;"",Scheduled_Monthly_Payment,"")</f>
        <v>329.59972702324848</v>
      </c>
      <c r="E20" s="30">
        <f t="shared" si="1"/>
        <v>0</v>
      </c>
      <c r="F20" s="29">
        <f t="shared" si="2"/>
        <v>329.59972702324848</v>
      </c>
      <c r="G20" s="29">
        <f t="shared" si="6"/>
        <v>92.963066974621569</v>
      </c>
      <c r="H20" s="29">
        <f t="shared" si="7"/>
        <v>236.63666004862691</v>
      </c>
      <c r="I20" s="29">
        <f t="shared" si="3"/>
        <v>66722.093887931784</v>
      </c>
      <c r="J20" s="29">
        <f>SUM($H$18:$H20)</f>
        <v>710.89306900153076</v>
      </c>
    </row>
    <row r="21" spans="1:10" s="19" customFormat="1">
      <c r="A21" s="23">
        <f t="shared" si="4"/>
        <v>4</v>
      </c>
      <c r="B21" s="24">
        <f t="shared" si="0"/>
        <v>41275</v>
      </c>
      <c r="C21" s="29">
        <f t="shared" si="5"/>
        <v>66722.093887931784</v>
      </c>
      <c r="D21" s="29">
        <f>IF(Pay_Num&lt;&gt;"",Scheduled_Monthly_Payment,"")</f>
        <v>329.59972702324848</v>
      </c>
      <c r="E21" s="30">
        <f t="shared" si="1"/>
        <v>0</v>
      </c>
      <c r="F21" s="29">
        <f t="shared" si="2"/>
        <v>329.59972702324848</v>
      </c>
      <c r="G21" s="29">
        <f t="shared" si="6"/>
        <v>93.292311170156751</v>
      </c>
      <c r="H21" s="29">
        <f t="shared" si="7"/>
        <v>236.30741585309173</v>
      </c>
      <c r="I21" s="29">
        <f t="shared" si="3"/>
        <v>66628.801576761631</v>
      </c>
      <c r="J21" s="29">
        <f>SUM($H$18:$H21)</f>
        <v>947.20048485462246</v>
      </c>
    </row>
    <row r="22" spans="1:10" s="19" customFormat="1">
      <c r="A22" s="23">
        <f t="shared" si="4"/>
        <v>5</v>
      </c>
      <c r="B22" s="24">
        <f t="shared" si="0"/>
        <v>41306</v>
      </c>
      <c r="C22" s="29">
        <f t="shared" si="5"/>
        <v>66628.801576761631</v>
      </c>
      <c r="D22" s="29">
        <f t="shared" si="8"/>
        <v>329.59972702324848</v>
      </c>
      <c r="E22" s="30">
        <f t="shared" si="1"/>
        <v>0</v>
      </c>
      <c r="F22" s="29">
        <f t="shared" si="2"/>
        <v>329.59972702324848</v>
      </c>
      <c r="G22" s="29">
        <f t="shared" si="6"/>
        <v>93.622721438884327</v>
      </c>
      <c r="H22" s="29">
        <f t="shared" si="7"/>
        <v>235.97700558436415</v>
      </c>
      <c r="I22" s="29">
        <f t="shared" si="3"/>
        <v>66535.178855322752</v>
      </c>
      <c r="J22" s="29">
        <f>SUM($H$18:$H22)</f>
        <v>1183.1774904389865</v>
      </c>
    </row>
    <row r="23" spans="1:10">
      <c r="A23" s="23">
        <f t="shared" si="4"/>
        <v>6</v>
      </c>
      <c r="B23" s="24">
        <f t="shared" si="0"/>
        <v>41334</v>
      </c>
      <c r="C23" s="29">
        <f t="shared" si="5"/>
        <v>66535.178855322752</v>
      </c>
      <c r="D23" s="29">
        <f t="shared" si="8"/>
        <v>329.59972702324848</v>
      </c>
      <c r="E23" s="30">
        <f t="shared" si="1"/>
        <v>0</v>
      </c>
      <c r="F23" s="29">
        <f t="shared" si="2"/>
        <v>329.59972702324848</v>
      </c>
      <c r="G23" s="29">
        <f t="shared" si="6"/>
        <v>93.954301910647047</v>
      </c>
      <c r="H23" s="29">
        <f t="shared" si="7"/>
        <v>235.64542511260143</v>
      </c>
      <c r="I23" s="29">
        <f t="shared" si="3"/>
        <v>66441.224553412103</v>
      </c>
      <c r="J23" s="29">
        <f>SUM($H$18:$H23)</f>
        <v>1418.822915551588</v>
      </c>
    </row>
    <row r="24" spans="1:10">
      <c r="A24" s="23">
        <f t="shared" si="4"/>
        <v>7</v>
      </c>
      <c r="B24" s="24">
        <f t="shared" si="0"/>
        <v>41365</v>
      </c>
      <c r="C24" s="29">
        <f t="shared" si="5"/>
        <v>66441.224553412103</v>
      </c>
      <c r="D24" s="29">
        <f t="shared" si="8"/>
        <v>329.59972702324848</v>
      </c>
      <c r="E24" s="30">
        <f t="shared" si="1"/>
        <v>0</v>
      </c>
      <c r="F24" s="29">
        <f t="shared" si="2"/>
        <v>329.59972702324848</v>
      </c>
      <c r="G24" s="29">
        <f t="shared" si="6"/>
        <v>94.287056729913928</v>
      </c>
      <c r="H24" s="29">
        <f t="shared" si="7"/>
        <v>235.31267029333455</v>
      </c>
      <c r="I24" s="29">
        <f t="shared" si="3"/>
        <v>66346.937496682192</v>
      </c>
      <c r="J24" s="29">
        <f>SUM($H$18:$H24)</f>
        <v>1654.1355858449226</v>
      </c>
    </row>
    <row r="25" spans="1:10">
      <c r="A25" s="23">
        <f t="shared" si="4"/>
        <v>8</v>
      </c>
      <c r="B25" s="24">
        <f t="shared" si="0"/>
        <v>41395</v>
      </c>
      <c r="C25" s="29">
        <f t="shared" si="5"/>
        <v>66346.937496682192</v>
      </c>
      <c r="D25" s="29">
        <f t="shared" si="8"/>
        <v>329.59972702324848</v>
      </c>
      <c r="E25" s="30">
        <f t="shared" si="1"/>
        <v>0</v>
      </c>
      <c r="F25" s="29">
        <f t="shared" si="2"/>
        <v>329.59972702324848</v>
      </c>
      <c r="G25" s="29">
        <f t="shared" si="6"/>
        <v>94.620990055832351</v>
      </c>
      <c r="H25" s="29">
        <f t="shared" si="7"/>
        <v>234.97873696741613</v>
      </c>
      <c r="I25" s="29">
        <f t="shared" si="3"/>
        <v>66252.316506626361</v>
      </c>
      <c r="J25" s="29">
        <f>SUM($H$18:$H25)</f>
        <v>1889.1143228123387</v>
      </c>
    </row>
    <row r="26" spans="1:10">
      <c r="A26" s="23">
        <f t="shared" si="4"/>
        <v>9</v>
      </c>
      <c r="B26" s="24">
        <f t="shared" si="0"/>
        <v>41426</v>
      </c>
      <c r="C26" s="29">
        <f t="shared" si="5"/>
        <v>66252.316506626361</v>
      </c>
      <c r="D26" s="29">
        <f t="shared" si="8"/>
        <v>329.59972702324848</v>
      </c>
      <c r="E26" s="30">
        <f t="shared" si="1"/>
        <v>0</v>
      </c>
      <c r="F26" s="29">
        <f t="shared" si="2"/>
        <v>329.59972702324848</v>
      </c>
      <c r="G26" s="29">
        <f t="shared" si="6"/>
        <v>94.956106062280099</v>
      </c>
      <c r="H26" s="29">
        <f t="shared" si="7"/>
        <v>234.64362096096838</v>
      </c>
      <c r="I26" s="29">
        <f t="shared" si="3"/>
        <v>66157.360400564081</v>
      </c>
      <c r="J26" s="29">
        <f>SUM($H$18:$H26)</f>
        <v>2123.757943773307</v>
      </c>
    </row>
    <row r="27" spans="1:10">
      <c r="A27" s="23">
        <f t="shared" si="4"/>
        <v>10</v>
      </c>
      <c r="B27" s="24">
        <f t="shared" si="0"/>
        <v>41456</v>
      </c>
      <c r="C27" s="29">
        <f t="shared" si="5"/>
        <v>66157.360400564081</v>
      </c>
      <c r="D27" s="29">
        <f t="shared" si="8"/>
        <v>329.59972702324848</v>
      </c>
      <c r="E27" s="30">
        <f t="shared" si="1"/>
        <v>0</v>
      </c>
      <c r="F27" s="29">
        <f t="shared" si="2"/>
        <v>329.59972702324848</v>
      </c>
      <c r="G27" s="29">
        <f t="shared" si="6"/>
        <v>95.292408937917315</v>
      </c>
      <c r="H27" s="29">
        <f t="shared" si="7"/>
        <v>234.30731808533116</v>
      </c>
      <c r="I27" s="29">
        <f t="shared" si="3"/>
        <v>66062.067991626158</v>
      </c>
      <c r="J27" s="29">
        <f>SUM($H$18:$H27)</f>
        <v>2358.0652618586382</v>
      </c>
    </row>
    <row r="28" spans="1:10">
      <c r="A28" s="23">
        <f t="shared" si="4"/>
        <v>11</v>
      </c>
      <c r="B28" s="24">
        <f t="shared" si="0"/>
        <v>41487</v>
      </c>
      <c r="C28" s="29">
        <f t="shared" si="5"/>
        <v>66062.067991626158</v>
      </c>
      <c r="D28" s="29">
        <f t="shared" si="8"/>
        <v>329.59972702324848</v>
      </c>
      <c r="E28" s="30">
        <f t="shared" si="1"/>
        <v>0</v>
      </c>
      <c r="F28" s="29">
        <f t="shared" si="2"/>
        <v>329.59972702324848</v>
      </c>
      <c r="G28" s="29">
        <f t="shared" si="6"/>
        <v>95.629902886239137</v>
      </c>
      <c r="H28" s="29">
        <f t="shared" si="7"/>
        <v>233.96982413700934</v>
      </c>
      <c r="I28" s="29">
        <f t="shared" si="3"/>
        <v>65966.438088739917</v>
      </c>
      <c r="J28" s="29">
        <f>SUM($H$18:$H28)</f>
        <v>2592.0350859956475</v>
      </c>
    </row>
    <row r="29" spans="1:10">
      <c r="A29" s="23">
        <f t="shared" si="4"/>
        <v>12</v>
      </c>
      <c r="B29" s="24">
        <f t="shared" si="0"/>
        <v>41518</v>
      </c>
      <c r="C29" s="29">
        <f t="shared" si="5"/>
        <v>65966.438088739917</v>
      </c>
      <c r="D29" s="29">
        <f t="shared" si="8"/>
        <v>329.59972702324848</v>
      </c>
      <c r="E29" s="30">
        <f t="shared" si="1"/>
        <v>0</v>
      </c>
      <c r="F29" s="29">
        <f t="shared" si="2"/>
        <v>329.59972702324848</v>
      </c>
      <c r="G29" s="29">
        <f t="shared" si="6"/>
        <v>95.968592125627936</v>
      </c>
      <c r="H29" s="29">
        <f t="shared" si="7"/>
        <v>233.63113489762054</v>
      </c>
      <c r="I29" s="29">
        <f t="shared" si="3"/>
        <v>65870.469496614285</v>
      </c>
      <c r="J29" s="29">
        <f>SUM($H$18:$H29)</f>
        <v>2825.666220893268</v>
      </c>
    </row>
    <row r="30" spans="1:10">
      <c r="A30" s="23">
        <f t="shared" si="4"/>
        <v>13</v>
      </c>
      <c r="B30" s="24">
        <f t="shared" si="0"/>
        <v>41548</v>
      </c>
      <c r="C30" s="29">
        <f t="shared" si="5"/>
        <v>65870.469496614285</v>
      </c>
      <c r="D30" s="29">
        <f t="shared" si="8"/>
        <v>329.59972702324848</v>
      </c>
      <c r="E30" s="30">
        <f t="shared" si="1"/>
        <v>0</v>
      </c>
      <c r="F30" s="29">
        <f t="shared" si="2"/>
        <v>329.59972702324848</v>
      </c>
      <c r="G30" s="29">
        <f t="shared" si="6"/>
        <v>96.308480889406212</v>
      </c>
      <c r="H30" s="29">
        <f t="shared" si="7"/>
        <v>233.29124613384226</v>
      </c>
      <c r="I30" s="29">
        <f t="shared" si="3"/>
        <v>65774.16101572488</v>
      </c>
      <c r="J30" s="29">
        <f>SUM($H$18:$H30)</f>
        <v>3058.9574670271104</v>
      </c>
    </row>
    <row r="31" spans="1:10">
      <c r="A31" s="23">
        <f t="shared" si="4"/>
        <v>14</v>
      </c>
      <c r="B31" s="24">
        <f t="shared" si="0"/>
        <v>41579</v>
      </c>
      <c r="C31" s="29">
        <f t="shared" si="5"/>
        <v>65774.16101572488</v>
      </c>
      <c r="D31" s="29">
        <f t="shared" si="8"/>
        <v>329.59972702324848</v>
      </c>
      <c r="E31" s="30">
        <f t="shared" si="1"/>
        <v>0</v>
      </c>
      <c r="F31" s="29">
        <f t="shared" si="2"/>
        <v>329.59972702324848</v>
      </c>
      <c r="G31" s="29">
        <f t="shared" si="6"/>
        <v>96.649573425889514</v>
      </c>
      <c r="H31" s="29">
        <f t="shared" si="7"/>
        <v>232.95015359735896</v>
      </c>
      <c r="I31" s="29">
        <f t="shared" si="3"/>
        <v>65677.511442298986</v>
      </c>
      <c r="J31" s="29">
        <f>SUM($H$18:$H31)</f>
        <v>3291.9076206244695</v>
      </c>
    </row>
    <row r="32" spans="1:10">
      <c r="A32" s="23">
        <f t="shared" si="4"/>
        <v>15</v>
      </c>
      <c r="B32" s="24">
        <f t="shared" si="0"/>
        <v>41609</v>
      </c>
      <c r="C32" s="29">
        <f t="shared" si="5"/>
        <v>65677.511442298986</v>
      </c>
      <c r="D32" s="29">
        <f t="shared" si="8"/>
        <v>329.59972702324848</v>
      </c>
      <c r="E32" s="30">
        <f t="shared" si="1"/>
        <v>0</v>
      </c>
      <c r="F32" s="29">
        <f t="shared" si="2"/>
        <v>329.59972702324848</v>
      </c>
      <c r="G32" s="29">
        <f t="shared" si="6"/>
        <v>96.991873998439559</v>
      </c>
      <c r="H32" s="29">
        <f t="shared" si="7"/>
        <v>232.60785302480892</v>
      </c>
      <c r="I32" s="29">
        <f t="shared" si="3"/>
        <v>65580.519568300544</v>
      </c>
      <c r="J32" s="29">
        <f>SUM($H$18:$H32)</f>
        <v>3524.5154736492782</v>
      </c>
    </row>
    <row r="33" spans="1:10">
      <c r="A33" s="23">
        <f t="shared" si="4"/>
        <v>16</v>
      </c>
      <c r="B33" s="24">
        <f t="shared" si="0"/>
        <v>41640</v>
      </c>
      <c r="C33" s="29">
        <f t="shared" si="5"/>
        <v>65580.519568300544</v>
      </c>
      <c r="D33" s="29">
        <f t="shared" si="8"/>
        <v>329.59972702324848</v>
      </c>
      <c r="E33" s="30">
        <f t="shared" si="1"/>
        <v>0</v>
      </c>
      <c r="F33" s="29">
        <f t="shared" si="2"/>
        <v>329.59972702324848</v>
      </c>
      <c r="G33" s="29">
        <f t="shared" si="6"/>
        <v>97.33538688551738</v>
      </c>
      <c r="H33" s="29">
        <f t="shared" si="7"/>
        <v>232.2643401377311</v>
      </c>
      <c r="I33" s="29">
        <f t="shared" si="3"/>
        <v>65483.184181415025</v>
      </c>
      <c r="J33" s="29">
        <f>SUM($H$18:$H33)</f>
        <v>3756.7798137870095</v>
      </c>
    </row>
    <row r="34" spans="1:10">
      <c r="A34" s="23">
        <f t="shared" si="4"/>
        <v>17</v>
      </c>
      <c r="B34" s="24">
        <f t="shared" si="0"/>
        <v>41671</v>
      </c>
      <c r="C34" s="29">
        <f t="shared" si="5"/>
        <v>65483.184181415025</v>
      </c>
      <c r="D34" s="29">
        <f t="shared" si="8"/>
        <v>329.59972702324848</v>
      </c>
      <c r="E34" s="30">
        <f t="shared" si="1"/>
        <v>0</v>
      </c>
      <c r="F34" s="29">
        <f t="shared" si="2"/>
        <v>329.59972702324848</v>
      </c>
      <c r="G34" s="29">
        <f t="shared" si="6"/>
        <v>97.680116380736905</v>
      </c>
      <c r="H34" s="29">
        <f t="shared" si="7"/>
        <v>231.91961064251157</v>
      </c>
      <c r="I34" s="29">
        <f t="shared" si="3"/>
        <v>65385.504065034285</v>
      </c>
      <c r="J34" s="29">
        <f>SUM($H$18:$H34)</f>
        <v>3988.6994244295211</v>
      </c>
    </row>
    <row r="35" spans="1:10">
      <c r="A35" s="23">
        <f t="shared" si="4"/>
        <v>18</v>
      </c>
      <c r="B35" s="24">
        <f t="shared" si="0"/>
        <v>41699</v>
      </c>
      <c r="C35" s="29">
        <f t="shared" si="5"/>
        <v>65385.504065034285</v>
      </c>
      <c r="D35" s="29">
        <f t="shared" si="8"/>
        <v>329.59972702324848</v>
      </c>
      <c r="E35" s="30">
        <f t="shared" si="1"/>
        <v>0</v>
      </c>
      <c r="F35" s="29">
        <f t="shared" si="2"/>
        <v>329.59972702324848</v>
      </c>
      <c r="G35" s="29">
        <f t="shared" si="6"/>
        <v>98.026066792918698</v>
      </c>
      <c r="H35" s="29">
        <f t="shared" si="7"/>
        <v>231.57366023032978</v>
      </c>
      <c r="I35" s="29">
        <f t="shared" si="3"/>
        <v>65287.477998241367</v>
      </c>
      <c r="J35" s="29">
        <f>SUM($H$18:$H35)</f>
        <v>4220.2730846598506</v>
      </c>
    </row>
    <row r="36" spans="1:10">
      <c r="A36" s="23">
        <f t="shared" si="4"/>
        <v>19</v>
      </c>
      <c r="B36" s="24">
        <f t="shared" si="0"/>
        <v>41730</v>
      </c>
      <c r="C36" s="29">
        <f t="shared" si="5"/>
        <v>65287.477998241367</v>
      </c>
      <c r="D36" s="29">
        <f t="shared" si="8"/>
        <v>329.59972702324848</v>
      </c>
      <c r="E36" s="30">
        <f t="shared" si="1"/>
        <v>0</v>
      </c>
      <c r="F36" s="29">
        <f t="shared" si="2"/>
        <v>329.59972702324848</v>
      </c>
      <c r="G36" s="29">
        <f t="shared" si="6"/>
        <v>98.373242446143621</v>
      </c>
      <c r="H36" s="29">
        <f t="shared" si="7"/>
        <v>231.22648457710486</v>
      </c>
      <c r="I36" s="29">
        <f t="shared" si="3"/>
        <v>65189.104755795226</v>
      </c>
      <c r="J36" s="29">
        <f>SUM($H$18:$H36)</f>
        <v>4451.4995692369557</v>
      </c>
    </row>
    <row r="37" spans="1:10">
      <c r="A37" s="23">
        <f t="shared" si="4"/>
        <v>20</v>
      </c>
      <c r="B37" s="24">
        <f t="shared" si="0"/>
        <v>41760</v>
      </c>
      <c r="C37" s="29">
        <f t="shared" si="5"/>
        <v>65189.104755795226</v>
      </c>
      <c r="D37" s="29">
        <f t="shared" si="8"/>
        <v>329.59972702324848</v>
      </c>
      <c r="E37" s="30">
        <f t="shared" si="1"/>
        <v>0</v>
      </c>
      <c r="F37" s="29">
        <f t="shared" si="2"/>
        <v>329.59972702324848</v>
      </c>
      <c r="G37" s="29">
        <f t="shared" si="6"/>
        <v>98.721647679807035</v>
      </c>
      <c r="H37" s="29">
        <f t="shared" si="7"/>
        <v>230.87807934344144</v>
      </c>
      <c r="I37" s="29">
        <f t="shared" si="3"/>
        <v>65090.38310811542</v>
      </c>
      <c r="J37" s="29">
        <f>SUM($H$18:$H37)</f>
        <v>4682.3776485803974</v>
      </c>
    </row>
    <row r="38" spans="1:10">
      <c r="A38" s="23">
        <f t="shared" si="4"/>
        <v>21</v>
      </c>
      <c r="B38" s="24">
        <f t="shared" si="0"/>
        <v>41791</v>
      </c>
      <c r="C38" s="29">
        <f t="shared" si="5"/>
        <v>65090.38310811542</v>
      </c>
      <c r="D38" s="29">
        <f t="shared" si="8"/>
        <v>329.59972702324848</v>
      </c>
      <c r="E38" s="30">
        <f t="shared" si="1"/>
        <v>0</v>
      </c>
      <c r="F38" s="29">
        <f t="shared" si="2"/>
        <v>329.59972702324848</v>
      </c>
      <c r="G38" s="29">
        <f t="shared" si="6"/>
        <v>99.071286848672997</v>
      </c>
      <c r="H38" s="29">
        <f t="shared" si="7"/>
        <v>230.52844017457548</v>
      </c>
      <c r="I38" s="29">
        <f t="shared" si="3"/>
        <v>64991.311821266747</v>
      </c>
      <c r="J38" s="29">
        <f>SUM($H$18:$H38)</f>
        <v>4912.9060887549731</v>
      </c>
    </row>
    <row r="39" spans="1:10">
      <c r="A39" s="23">
        <f t="shared" si="4"/>
        <v>22</v>
      </c>
      <c r="B39" s="24">
        <f t="shared" si="0"/>
        <v>41821</v>
      </c>
      <c r="C39" s="29">
        <f t="shared" si="5"/>
        <v>64991.311821266747</v>
      </c>
      <c r="D39" s="29">
        <f t="shared" si="8"/>
        <v>329.59972702324848</v>
      </c>
      <c r="E39" s="30">
        <f t="shared" si="1"/>
        <v>0</v>
      </c>
      <c r="F39" s="29">
        <f t="shared" si="2"/>
        <v>329.59972702324848</v>
      </c>
      <c r="G39" s="29">
        <f t="shared" si="6"/>
        <v>99.422164322928722</v>
      </c>
      <c r="H39" s="29">
        <f t="shared" si="7"/>
        <v>230.17756270031975</v>
      </c>
      <c r="I39" s="29">
        <f t="shared" si="3"/>
        <v>64891.889656943815</v>
      </c>
      <c r="J39" s="29">
        <f>SUM($H$18:$H39)</f>
        <v>5143.083651455293</v>
      </c>
    </row>
    <row r="40" spans="1:10">
      <c r="A40" s="23">
        <f t="shared" si="4"/>
        <v>23</v>
      </c>
      <c r="B40" s="24">
        <f t="shared" si="0"/>
        <v>41852</v>
      </c>
      <c r="C40" s="29">
        <f t="shared" si="5"/>
        <v>64891.889656943815</v>
      </c>
      <c r="D40" s="29">
        <f t="shared" si="8"/>
        <v>329.59972702324848</v>
      </c>
      <c r="E40" s="30">
        <f t="shared" si="1"/>
        <v>0</v>
      </c>
      <c r="F40" s="29">
        <f t="shared" si="2"/>
        <v>329.59972702324848</v>
      </c>
      <c r="G40" s="29">
        <f t="shared" si="6"/>
        <v>99.77428448823909</v>
      </c>
      <c r="H40" s="29">
        <f t="shared" si="7"/>
        <v>229.82544253500939</v>
      </c>
      <c r="I40" s="29">
        <f t="shared" si="3"/>
        <v>64792.115372455577</v>
      </c>
      <c r="J40" s="29">
        <f>SUM($H$18:$H40)</f>
        <v>5372.9090939903026</v>
      </c>
    </row>
    <row r="41" spans="1:10">
      <c r="A41" s="23">
        <f t="shared" si="4"/>
        <v>24</v>
      </c>
      <c r="B41" s="24">
        <f t="shared" si="0"/>
        <v>41883</v>
      </c>
      <c r="C41" s="29">
        <f t="shared" si="5"/>
        <v>64792.115372455577</v>
      </c>
      <c r="D41" s="29">
        <f t="shared" si="8"/>
        <v>329.59972702324848</v>
      </c>
      <c r="E41" s="30">
        <f t="shared" si="1"/>
        <v>0</v>
      </c>
      <c r="F41" s="29">
        <f t="shared" si="2"/>
        <v>329.59972702324848</v>
      </c>
      <c r="G41" s="29">
        <f t="shared" si="6"/>
        <v>100.12765174580164</v>
      </c>
      <c r="H41" s="29">
        <f t="shared" si="7"/>
        <v>229.47207527744683</v>
      </c>
      <c r="I41" s="29">
        <f t="shared" si="3"/>
        <v>64691.987720709774</v>
      </c>
      <c r="J41" s="29">
        <f>SUM($H$18:$H41)</f>
        <v>5602.3811692677491</v>
      </c>
    </row>
    <row r="42" spans="1:10">
      <c r="A42" s="23">
        <f t="shared" si="4"/>
        <v>25</v>
      </c>
      <c r="B42" s="24">
        <f t="shared" si="0"/>
        <v>41913</v>
      </c>
      <c r="C42" s="29">
        <f t="shared" si="5"/>
        <v>64691.987720709774</v>
      </c>
      <c r="D42" s="29">
        <f t="shared" si="8"/>
        <v>329.59972702324848</v>
      </c>
      <c r="E42" s="30">
        <f t="shared" si="1"/>
        <v>0</v>
      </c>
      <c r="F42" s="29">
        <f t="shared" si="2"/>
        <v>329.59972702324848</v>
      </c>
      <c r="G42" s="29">
        <f t="shared" si="6"/>
        <v>100.48227051240136</v>
      </c>
      <c r="H42" s="29">
        <f t="shared" si="7"/>
        <v>229.11745651084712</v>
      </c>
      <c r="I42" s="29">
        <f t="shared" si="3"/>
        <v>64591.505450197372</v>
      </c>
      <c r="J42" s="29">
        <f>SUM($H$18:$H42)</f>
        <v>5831.4986257785959</v>
      </c>
    </row>
    <row r="43" spans="1:10">
      <c r="A43" s="23">
        <f t="shared" si="4"/>
        <v>26</v>
      </c>
      <c r="B43" s="24">
        <f t="shared" si="0"/>
        <v>41944</v>
      </c>
      <c r="C43" s="29">
        <f t="shared" si="5"/>
        <v>64591.505450197372</v>
      </c>
      <c r="D43" s="29">
        <f t="shared" si="8"/>
        <v>329.59972702324848</v>
      </c>
      <c r="E43" s="30">
        <f t="shared" si="1"/>
        <v>0</v>
      </c>
      <c r="F43" s="29">
        <f t="shared" si="2"/>
        <v>329.59972702324848</v>
      </c>
      <c r="G43" s="29">
        <f t="shared" si="6"/>
        <v>100.83814522046609</v>
      </c>
      <c r="H43" s="29">
        <f t="shared" si="7"/>
        <v>228.76158180278239</v>
      </c>
      <c r="I43" s="29">
        <f t="shared" si="3"/>
        <v>64490.667304976909</v>
      </c>
      <c r="J43" s="29">
        <f>SUM($H$18:$H43)</f>
        <v>6060.2602075813784</v>
      </c>
    </row>
    <row r="44" spans="1:10">
      <c r="A44" s="23">
        <f t="shared" si="4"/>
        <v>27</v>
      </c>
      <c r="B44" s="24">
        <f t="shared" si="0"/>
        <v>41974</v>
      </c>
      <c r="C44" s="29">
        <f t="shared" si="5"/>
        <v>64490.667304976909</v>
      </c>
      <c r="D44" s="29">
        <f t="shared" si="8"/>
        <v>329.59972702324848</v>
      </c>
      <c r="E44" s="30">
        <f t="shared" si="1"/>
        <v>0</v>
      </c>
      <c r="F44" s="29">
        <f t="shared" si="2"/>
        <v>329.59972702324848</v>
      </c>
      <c r="G44" s="29">
        <f t="shared" si="6"/>
        <v>101.19528031812192</v>
      </c>
      <c r="H44" s="29">
        <f t="shared" si="7"/>
        <v>228.40444670512656</v>
      </c>
      <c r="I44" s="29">
        <f t="shared" si="3"/>
        <v>64389.472024658789</v>
      </c>
      <c r="J44" s="29">
        <f>SUM($H$18:$H44)</f>
        <v>6288.6646542865046</v>
      </c>
    </row>
    <row r="45" spans="1:10">
      <c r="A45" s="23">
        <f t="shared" si="4"/>
        <v>28</v>
      </c>
      <c r="B45" s="24">
        <f t="shared" si="0"/>
        <v>42005</v>
      </c>
      <c r="C45" s="29">
        <f t="shared" si="5"/>
        <v>64389.472024658789</v>
      </c>
      <c r="D45" s="29">
        <f t="shared" si="8"/>
        <v>329.59972702324848</v>
      </c>
      <c r="E45" s="30">
        <f t="shared" si="1"/>
        <v>0</v>
      </c>
      <c r="F45" s="29">
        <f t="shared" si="2"/>
        <v>329.59972702324848</v>
      </c>
      <c r="G45" s="29">
        <f t="shared" si="6"/>
        <v>101.55368026924859</v>
      </c>
      <c r="H45" s="29">
        <f t="shared" si="7"/>
        <v>228.04604675399989</v>
      </c>
      <c r="I45" s="29">
        <f t="shared" si="3"/>
        <v>64287.918344389538</v>
      </c>
      <c r="J45" s="29">
        <f>SUM($H$18:$H45)</f>
        <v>6516.7107010405043</v>
      </c>
    </row>
    <row r="46" spans="1:10">
      <c r="A46" s="23">
        <f t="shared" si="4"/>
        <v>29</v>
      </c>
      <c r="B46" s="24">
        <f t="shared" si="0"/>
        <v>42036</v>
      </c>
      <c r="C46" s="29">
        <f t="shared" si="5"/>
        <v>64287.918344389538</v>
      </c>
      <c r="D46" s="29">
        <f t="shared" si="8"/>
        <v>329.59972702324848</v>
      </c>
      <c r="E46" s="30">
        <f t="shared" si="1"/>
        <v>0</v>
      </c>
      <c r="F46" s="29">
        <f t="shared" si="2"/>
        <v>329.59972702324848</v>
      </c>
      <c r="G46" s="29">
        <f t="shared" si="6"/>
        <v>101.91334955353551</v>
      </c>
      <c r="H46" s="29">
        <f t="shared" si="7"/>
        <v>227.68637746971297</v>
      </c>
      <c r="I46" s="29">
        <f t="shared" si="3"/>
        <v>64186.004994836003</v>
      </c>
      <c r="J46" s="29">
        <f>SUM($H$18:$H46)</f>
        <v>6744.3970785102174</v>
      </c>
    </row>
    <row r="47" spans="1:10">
      <c r="A47" s="23">
        <f t="shared" si="4"/>
        <v>30</v>
      </c>
      <c r="B47" s="24">
        <f t="shared" si="0"/>
        <v>42064</v>
      </c>
      <c r="C47" s="29">
        <f t="shared" si="5"/>
        <v>64186.004994836003</v>
      </c>
      <c r="D47" s="29">
        <f t="shared" si="8"/>
        <v>329.59972702324848</v>
      </c>
      <c r="E47" s="30">
        <f t="shared" si="1"/>
        <v>0</v>
      </c>
      <c r="F47" s="29">
        <f t="shared" si="2"/>
        <v>329.59972702324848</v>
      </c>
      <c r="G47" s="29">
        <f t="shared" si="6"/>
        <v>102.27429266653763</v>
      </c>
      <c r="H47" s="29">
        <f t="shared" si="7"/>
        <v>227.32543435671084</v>
      </c>
      <c r="I47" s="29">
        <f t="shared" si="3"/>
        <v>64083.730702169465</v>
      </c>
      <c r="J47" s="29">
        <f>SUM($H$18:$H47)</f>
        <v>6971.7225128669279</v>
      </c>
    </row>
    <row r="48" spans="1:10">
      <c r="A48" s="23">
        <f t="shared" si="4"/>
        <v>31</v>
      </c>
      <c r="B48" s="24">
        <f t="shared" si="0"/>
        <v>42095</v>
      </c>
      <c r="C48" s="29">
        <f t="shared" si="5"/>
        <v>64083.730702169465</v>
      </c>
      <c r="D48" s="29">
        <f t="shared" si="8"/>
        <v>329.59972702324848</v>
      </c>
      <c r="E48" s="30">
        <f t="shared" si="1"/>
        <v>0</v>
      </c>
      <c r="F48" s="29">
        <f t="shared" si="2"/>
        <v>329.59972702324848</v>
      </c>
      <c r="G48" s="29">
        <f t="shared" si="6"/>
        <v>102.63651411973163</v>
      </c>
      <c r="H48" s="29">
        <f t="shared" si="7"/>
        <v>226.96321290351685</v>
      </c>
      <c r="I48" s="29">
        <f t="shared" si="3"/>
        <v>63981.094188049734</v>
      </c>
      <c r="J48" s="29">
        <f>SUM($H$18:$H48)</f>
        <v>7198.6857257704451</v>
      </c>
    </row>
    <row r="49" spans="1:10">
      <c r="A49" s="23">
        <f t="shared" si="4"/>
        <v>32</v>
      </c>
      <c r="B49" s="24">
        <f t="shared" si="0"/>
        <v>42125</v>
      </c>
      <c r="C49" s="29">
        <f t="shared" si="5"/>
        <v>63981.094188049734</v>
      </c>
      <c r="D49" s="29">
        <f t="shared" si="8"/>
        <v>329.59972702324848</v>
      </c>
      <c r="E49" s="30">
        <f t="shared" si="1"/>
        <v>0</v>
      </c>
      <c r="F49" s="29">
        <f t="shared" si="2"/>
        <v>329.59972702324848</v>
      </c>
      <c r="G49" s="29">
        <f t="shared" si="6"/>
        <v>103.00001844057232</v>
      </c>
      <c r="H49" s="29">
        <f t="shared" si="7"/>
        <v>226.59970858267616</v>
      </c>
      <c r="I49" s="29">
        <f t="shared" si="3"/>
        <v>63878.094169609161</v>
      </c>
      <c r="J49" s="29">
        <f>SUM($H$18:$H49)</f>
        <v>7425.2854343531217</v>
      </c>
    </row>
    <row r="50" spans="1:10">
      <c r="A50" s="23">
        <f t="shared" si="4"/>
        <v>33</v>
      </c>
      <c r="B50" s="24">
        <f t="shared" si="0"/>
        <v>42156</v>
      </c>
      <c r="C50" s="29">
        <f t="shared" si="5"/>
        <v>63878.094169609161</v>
      </c>
      <c r="D50" s="29">
        <f t="shared" si="8"/>
        <v>329.59972702324848</v>
      </c>
      <c r="E50" s="30">
        <f t="shared" si="1"/>
        <v>0</v>
      </c>
      <c r="F50" s="29">
        <f t="shared" si="2"/>
        <v>329.59972702324848</v>
      </c>
      <c r="G50" s="29">
        <f t="shared" si="6"/>
        <v>103.36481017254934</v>
      </c>
      <c r="H50" s="29">
        <f t="shared" si="7"/>
        <v>226.23491685069914</v>
      </c>
      <c r="I50" s="29">
        <f t="shared" si="3"/>
        <v>63774.729359436613</v>
      </c>
      <c r="J50" s="29">
        <f>SUM($H$18:$H50)</f>
        <v>7651.5203512038206</v>
      </c>
    </row>
    <row r="51" spans="1:10">
      <c r="A51" s="23">
        <f t="shared" si="4"/>
        <v>34</v>
      </c>
      <c r="B51" s="24">
        <f t="shared" si="0"/>
        <v>42186</v>
      </c>
      <c r="C51" s="29">
        <f t="shared" si="5"/>
        <v>63774.729359436613</v>
      </c>
      <c r="D51" s="29">
        <f t="shared" si="8"/>
        <v>329.59972702324848</v>
      </c>
      <c r="E51" s="30">
        <f t="shared" si="1"/>
        <v>0</v>
      </c>
      <c r="F51" s="29">
        <f t="shared" si="2"/>
        <v>329.59972702324848</v>
      </c>
      <c r="G51" s="29">
        <f t="shared" si="6"/>
        <v>103.73089387524379</v>
      </c>
      <c r="H51" s="29">
        <f t="shared" si="7"/>
        <v>225.86883314800468</v>
      </c>
      <c r="I51" s="29">
        <f t="shared" si="3"/>
        <v>63670.998465561366</v>
      </c>
      <c r="J51" s="29">
        <f>SUM($H$18:$H51)</f>
        <v>7877.389184351825</v>
      </c>
    </row>
    <row r="52" spans="1:10">
      <c r="A52" s="23">
        <f t="shared" si="4"/>
        <v>35</v>
      </c>
      <c r="B52" s="24">
        <f t="shared" si="0"/>
        <v>42217</v>
      </c>
      <c r="C52" s="29">
        <f t="shared" si="5"/>
        <v>63670.998465561366</v>
      </c>
      <c r="D52" s="29">
        <f t="shared" si="8"/>
        <v>329.59972702324848</v>
      </c>
      <c r="E52" s="30">
        <f t="shared" si="1"/>
        <v>0</v>
      </c>
      <c r="F52" s="29">
        <f t="shared" si="2"/>
        <v>329.59972702324848</v>
      </c>
      <c r="G52" s="29">
        <f t="shared" si="6"/>
        <v>104.09827412438531</v>
      </c>
      <c r="H52" s="29">
        <f t="shared" si="7"/>
        <v>225.50145289886316</v>
      </c>
      <c r="I52" s="29">
        <f t="shared" si="3"/>
        <v>63566.90019143698</v>
      </c>
      <c r="J52" s="29">
        <f>SUM($H$18:$H52)</f>
        <v>8102.8906372506881</v>
      </c>
    </row>
    <row r="53" spans="1:10">
      <c r="A53" s="23">
        <f t="shared" si="4"/>
        <v>36</v>
      </c>
      <c r="B53" s="24">
        <f t="shared" si="0"/>
        <v>42248</v>
      </c>
      <c r="C53" s="29">
        <f t="shared" si="5"/>
        <v>63566.90019143698</v>
      </c>
      <c r="D53" s="29">
        <f t="shared" si="8"/>
        <v>329.59972702324848</v>
      </c>
      <c r="E53" s="30">
        <f t="shared" si="1"/>
        <v>0</v>
      </c>
      <c r="F53" s="29">
        <f t="shared" si="2"/>
        <v>329.59972702324848</v>
      </c>
      <c r="G53" s="29">
        <f t="shared" si="6"/>
        <v>104.46695551190916</v>
      </c>
      <c r="H53" s="29">
        <f t="shared" si="7"/>
        <v>225.13277151133931</v>
      </c>
      <c r="I53" s="29">
        <f t="shared" si="3"/>
        <v>63462.433235925069</v>
      </c>
      <c r="J53" s="29">
        <f>SUM($H$18:$H53)</f>
        <v>8328.0234087620265</v>
      </c>
    </row>
    <row r="54" spans="1:10">
      <c r="A54" s="23">
        <f t="shared" si="4"/>
        <v>37</v>
      </c>
      <c r="B54" s="24">
        <f t="shared" si="0"/>
        <v>42278</v>
      </c>
      <c r="C54" s="29">
        <f t="shared" si="5"/>
        <v>63462.433235925069</v>
      </c>
      <c r="D54" s="29">
        <f t="shared" si="8"/>
        <v>329.59972702324848</v>
      </c>
      <c r="E54" s="30">
        <f t="shared" si="1"/>
        <v>0</v>
      </c>
      <c r="F54" s="29">
        <f t="shared" si="2"/>
        <v>329.59972702324848</v>
      </c>
      <c r="G54" s="29">
        <f t="shared" si="6"/>
        <v>104.83694264601382</v>
      </c>
      <c r="H54" s="29">
        <f t="shared" si="7"/>
        <v>224.76278437723465</v>
      </c>
      <c r="I54" s="29">
        <f t="shared" si="3"/>
        <v>63357.596293279057</v>
      </c>
      <c r="J54" s="29">
        <f>SUM($H$18:$H54)</f>
        <v>8552.7861931392617</v>
      </c>
    </row>
    <row r="55" spans="1:10">
      <c r="A55" s="23">
        <f t="shared" si="4"/>
        <v>38</v>
      </c>
      <c r="B55" s="24">
        <f t="shared" si="0"/>
        <v>42309</v>
      </c>
      <c r="C55" s="29">
        <f t="shared" si="5"/>
        <v>63357.596293279057</v>
      </c>
      <c r="D55" s="29">
        <f t="shared" si="8"/>
        <v>329.59972702324848</v>
      </c>
      <c r="E55" s="30">
        <f t="shared" si="1"/>
        <v>0</v>
      </c>
      <c r="F55" s="29">
        <f t="shared" si="2"/>
        <v>329.59972702324848</v>
      </c>
      <c r="G55" s="29">
        <f t="shared" si="6"/>
        <v>105.20824015121846</v>
      </c>
      <c r="H55" s="29">
        <f t="shared" si="7"/>
        <v>224.39148687203001</v>
      </c>
      <c r="I55" s="29">
        <f t="shared" si="3"/>
        <v>63252.388053127841</v>
      </c>
      <c r="J55" s="29">
        <f>SUM($H$18:$H55)</f>
        <v>8777.1776800112912</v>
      </c>
    </row>
    <row r="56" spans="1:10">
      <c r="A56" s="23">
        <f t="shared" si="4"/>
        <v>39</v>
      </c>
      <c r="B56" s="24">
        <f t="shared" si="0"/>
        <v>42339</v>
      </c>
      <c r="C56" s="29">
        <f t="shared" si="5"/>
        <v>63252.388053127841</v>
      </c>
      <c r="D56" s="29">
        <f t="shared" si="8"/>
        <v>329.59972702324848</v>
      </c>
      <c r="E56" s="30">
        <f t="shared" si="1"/>
        <v>0</v>
      </c>
      <c r="F56" s="29">
        <f t="shared" si="2"/>
        <v>329.59972702324848</v>
      </c>
      <c r="G56" s="29">
        <f t="shared" si="6"/>
        <v>105.5808526684207</v>
      </c>
      <c r="H56" s="29">
        <f t="shared" si="7"/>
        <v>224.01887435482777</v>
      </c>
      <c r="I56" s="29">
        <f t="shared" si="3"/>
        <v>63146.807200459421</v>
      </c>
      <c r="J56" s="29">
        <f>SUM($H$18:$H56)</f>
        <v>9001.196554366119</v>
      </c>
    </row>
    <row r="57" spans="1:10">
      <c r="A57" s="23">
        <f t="shared" si="4"/>
        <v>40</v>
      </c>
      <c r="B57" s="24">
        <f t="shared" si="0"/>
        <v>42370</v>
      </c>
      <c r="C57" s="29">
        <f t="shared" si="5"/>
        <v>63146.807200459421</v>
      </c>
      <c r="D57" s="29">
        <f t="shared" si="8"/>
        <v>329.59972702324848</v>
      </c>
      <c r="E57" s="30">
        <f t="shared" si="1"/>
        <v>0</v>
      </c>
      <c r="F57" s="29">
        <f t="shared" si="2"/>
        <v>329.59972702324848</v>
      </c>
      <c r="G57" s="29">
        <f t="shared" si="6"/>
        <v>105.95478485495468</v>
      </c>
      <c r="H57" s="29">
        <f t="shared" si="7"/>
        <v>223.6449421682938</v>
      </c>
      <c r="I57" s="29">
        <f t="shared" si="3"/>
        <v>63040.852415604466</v>
      </c>
      <c r="J57" s="29">
        <f>SUM($H$18:$H57)</f>
        <v>9224.8414965344127</v>
      </c>
    </row>
    <row r="58" spans="1:10">
      <c r="A58" s="23">
        <f t="shared" si="4"/>
        <v>41</v>
      </c>
      <c r="B58" s="24">
        <f t="shared" si="0"/>
        <v>42401</v>
      </c>
      <c r="C58" s="29">
        <f t="shared" si="5"/>
        <v>63040.852415604466</v>
      </c>
      <c r="D58" s="29">
        <f t="shared" si="8"/>
        <v>329.59972702324848</v>
      </c>
      <c r="E58" s="30">
        <f t="shared" si="1"/>
        <v>0</v>
      </c>
      <c r="F58" s="29">
        <f t="shared" si="2"/>
        <v>329.59972702324848</v>
      </c>
      <c r="G58" s="29">
        <f t="shared" si="6"/>
        <v>106.33004138464929</v>
      </c>
      <c r="H58" s="29">
        <f t="shared" si="7"/>
        <v>223.26968563859919</v>
      </c>
      <c r="I58" s="29">
        <f t="shared" si="3"/>
        <v>62934.522374219814</v>
      </c>
      <c r="J58" s="29">
        <f>SUM($H$18:$H58)</f>
        <v>9448.1111821730119</v>
      </c>
    </row>
    <row r="59" spans="1:10">
      <c r="A59" s="23">
        <f t="shared" si="4"/>
        <v>42</v>
      </c>
      <c r="B59" s="24">
        <f t="shared" si="0"/>
        <v>42430</v>
      </c>
      <c r="C59" s="29">
        <f t="shared" si="5"/>
        <v>62934.522374219814</v>
      </c>
      <c r="D59" s="29">
        <f t="shared" si="8"/>
        <v>329.59972702324848</v>
      </c>
      <c r="E59" s="30">
        <f t="shared" si="1"/>
        <v>0</v>
      </c>
      <c r="F59" s="29">
        <f t="shared" si="2"/>
        <v>329.59972702324848</v>
      </c>
      <c r="G59" s="29">
        <f t="shared" si="6"/>
        <v>106.7066269478866</v>
      </c>
      <c r="H59" s="29">
        <f t="shared" si="7"/>
        <v>222.89310007536187</v>
      </c>
      <c r="I59" s="29">
        <f t="shared" si="3"/>
        <v>62827.815747271925</v>
      </c>
      <c r="J59" s="29">
        <f>SUM($H$18:$H59)</f>
        <v>9671.0042822483738</v>
      </c>
    </row>
    <row r="60" spans="1:10">
      <c r="A60" s="23">
        <f t="shared" si="4"/>
        <v>43</v>
      </c>
      <c r="B60" s="24">
        <f t="shared" si="0"/>
        <v>42461</v>
      </c>
      <c r="C60" s="29">
        <f t="shared" si="5"/>
        <v>62827.815747271925</v>
      </c>
      <c r="D60" s="29">
        <f t="shared" si="8"/>
        <v>329.59972702324848</v>
      </c>
      <c r="E60" s="30">
        <f t="shared" si="1"/>
        <v>0</v>
      </c>
      <c r="F60" s="29">
        <f t="shared" si="2"/>
        <v>329.59972702324848</v>
      </c>
      <c r="G60" s="29">
        <f t="shared" si="6"/>
        <v>107.08454625166038</v>
      </c>
      <c r="H60" s="29">
        <f t="shared" si="7"/>
        <v>222.51518077158809</v>
      </c>
      <c r="I60" s="29">
        <f t="shared" si="3"/>
        <v>62720.731201020266</v>
      </c>
      <c r="J60" s="29">
        <f>SUM($H$18:$H60)</f>
        <v>9893.5194630199621</v>
      </c>
    </row>
    <row r="61" spans="1:10">
      <c r="A61" s="23">
        <f t="shared" si="4"/>
        <v>44</v>
      </c>
      <c r="B61" s="24">
        <f t="shared" si="0"/>
        <v>42491</v>
      </c>
      <c r="C61" s="29">
        <f t="shared" si="5"/>
        <v>62720.731201020266</v>
      </c>
      <c r="D61" s="29">
        <f t="shared" si="8"/>
        <v>329.59972702324848</v>
      </c>
      <c r="E61" s="30">
        <f t="shared" si="1"/>
        <v>0</v>
      </c>
      <c r="F61" s="29">
        <f t="shared" si="2"/>
        <v>329.59972702324848</v>
      </c>
      <c r="G61" s="29">
        <f t="shared" si="6"/>
        <v>107.46380401963501</v>
      </c>
      <c r="H61" s="29">
        <f t="shared" si="7"/>
        <v>222.13592300361347</v>
      </c>
      <c r="I61" s="29">
        <f t="shared" si="3"/>
        <v>62613.267397000629</v>
      </c>
      <c r="J61" s="29">
        <f>SUM($H$18:$H61)</f>
        <v>10115.655386023576</v>
      </c>
    </row>
    <row r="62" spans="1:10">
      <c r="A62" s="23">
        <f t="shared" si="4"/>
        <v>45</v>
      </c>
      <c r="B62" s="24">
        <f t="shared" si="0"/>
        <v>42522</v>
      </c>
      <c r="C62" s="29">
        <f t="shared" si="5"/>
        <v>62613.267397000629</v>
      </c>
      <c r="D62" s="29">
        <f t="shared" si="8"/>
        <v>329.59972702324848</v>
      </c>
      <c r="E62" s="30">
        <f t="shared" si="1"/>
        <v>0</v>
      </c>
      <c r="F62" s="29">
        <f t="shared" si="2"/>
        <v>329.59972702324848</v>
      </c>
      <c r="G62" s="29">
        <f t="shared" si="6"/>
        <v>107.84440499220457</v>
      </c>
      <c r="H62" s="29">
        <f t="shared" si="7"/>
        <v>221.7553220310439</v>
      </c>
      <c r="I62" s="29">
        <f t="shared" si="3"/>
        <v>62505.422992008425</v>
      </c>
      <c r="J62" s="29">
        <f>SUM($H$18:$H62)</f>
        <v>10337.41070805462</v>
      </c>
    </row>
    <row r="63" spans="1:10">
      <c r="A63" s="23">
        <f t="shared" si="4"/>
        <v>46</v>
      </c>
      <c r="B63" s="24">
        <f t="shared" si="0"/>
        <v>42552</v>
      </c>
      <c r="C63" s="29">
        <f t="shared" si="5"/>
        <v>62505.422992008425</v>
      </c>
      <c r="D63" s="29">
        <f t="shared" si="8"/>
        <v>329.59972702324848</v>
      </c>
      <c r="E63" s="30">
        <f t="shared" si="1"/>
        <v>0</v>
      </c>
      <c r="F63" s="29">
        <f t="shared" si="2"/>
        <v>329.59972702324848</v>
      </c>
      <c r="G63" s="29">
        <f t="shared" si="6"/>
        <v>108.22635392655198</v>
      </c>
      <c r="H63" s="29">
        <f t="shared" si="7"/>
        <v>221.3733730966965</v>
      </c>
      <c r="I63" s="29">
        <f t="shared" si="3"/>
        <v>62397.19663808187</v>
      </c>
      <c r="J63" s="29">
        <f>SUM($H$18:$H63)</f>
        <v>10558.784081151316</v>
      </c>
    </row>
    <row r="64" spans="1:10">
      <c r="A64" s="23">
        <f t="shared" si="4"/>
        <v>47</v>
      </c>
      <c r="B64" s="24">
        <f t="shared" si="0"/>
        <v>42583</v>
      </c>
      <c r="C64" s="29">
        <f t="shared" si="5"/>
        <v>62397.19663808187</v>
      </c>
      <c r="D64" s="29">
        <f t="shared" si="8"/>
        <v>329.59972702324848</v>
      </c>
      <c r="E64" s="30">
        <f t="shared" si="1"/>
        <v>0</v>
      </c>
      <c r="F64" s="29">
        <f t="shared" si="2"/>
        <v>329.59972702324848</v>
      </c>
      <c r="G64" s="29">
        <f t="shared" si="6"/>
        <v>108.60965559670851</v>
      </c>
      <c r="H64" s="29">
        <f t="shared" si="7"/>
        <v>220.99007142653997</v>
      </c>
      <c r="I64" s="29">
        <f t="shared" si="3"/>
        <v>62288.586982485162</v>
      </c>
      <c r="J64" s="29">
        <f>SUM($H$18:$H64)</f>
        <v>10779.774152577857</v>
      </c>
    </row>
    <row r="65" spans="1:10">
      <c r="A65" s="23">
        <f t="shared" si="4"/>
        <v>48</v>
      </c>
      <c r="B65" s="24">
        <f t="shared" si="0"/>
        <v>42614</v>
      </c>
      <c r="C65" s="29">
        <f t="shared" si="5"/>
        <v>62288.586982485162</v>
      </c>
      <c r="D65" s="29">
        <f t="shared" si="8"/>
        <v>329.59972702324848</v>
      </c>
      <c r="E65" s="30">
        <f t="shared" si="1"/>
        <v>0</v>
      </c>
      <c r="F65" s="29">
        <f t="shared" si="2"/>
        <v>329.59972702324848</v>
      </c>
      <c r="G65" s="29">
        <f t="shared" si="6"/>
        <v>108.99431479361354</v>
      </c>
      <c r="H65" s="29">
        <f t="shared" si="7"/>
        <v>220.60541222963494</v>
      </c>
      <c r="I65" s="29">
        <f t="shared" si="3"/>
        <v>62179.592667691548</v>
      </c>
      <c r="J65" s="29">
        <f>SUM($H$18:$H65)</f>
        <v>11000.379564807492</v>
      </c>
    </row>
    <row r="66" spans="1:10">
      <c r="A66" s="23">
        <f t="shared" si="4"/>
        <v>49</v>
      </c>
      <c r="B66" s="24">
        <f t="shared" si="0"/>
        <v>42644</v>
      </c>
      <c r="C66" s="29">
        <f t="shared" si="5"/>
        <v>62179.592667691548</v>
      </c>
      <c r="D66" s="29">
        <f t="shared" si="8"/>
        <v>329.59972702324848</v>
      </c>
      <c r="E66" s="30">
        <f t="shared" si="1"/>
        <v>0</v>
      </c>
      <c r="F66" s="29">
        <f t="shared" si="2"/>
        <v>329.59972702324848</v>
      </c>
      <c r="G66" s="29">
        <f t="shared" si="6"/>
        <v>109.38033632517423</v>
      </c>
      <c r="H66" s="29">
        <f t="shared" si="7"/>
        <v>220.21939069807425</v>
      </c>
      <c r="I66" s="29">
        <f t="shared" si="3"/>
        <v>62070.212331366376</v>
      </c>
      <c r="J66" s="29">
        <f>SUM($H$18:$H66)</f>
        <v>11220.598955505566</v>
      </c>
    </row>
    <row r="67" spans="1:10">
      <c r="A67" s="23">
        <f t="shared" si="4"/>
        <v>50</v>
      </c>
      <c r="B67" s="24">
        <f t="shared" si="0"/>
        <v>42675</v>
      </c>
      <c r="C67" s="29">
        <f t="shared" si="5"/>
        <v>62070.212331366376</v>
      </c>
      <c r="D67" s="29">
        <f t="shared" si="8"/>
        <v>329.59972702324848</v>
      </c>
      <c r="E67" s="30">
        <f t="shared" si="1"/>
        <v>0</v>
      </c>
      <c r="F67" s="29">
        <f t="shared" si="2"/>
        <v>329.59972702324848</v>
      </c>
      <c r="G67" s="29">
        <f t="shared" si="6"/>
        <v>109.76772501632587</v>
      </c>
      <c r="H67" s="29">
        <f t="shared" si="7"/>
        <v>219.83200200692261</v>
      </c>
      <c r="I67" s="29">
        <f t="shared" si="3"/>
        <v>61960.444606350051</v>
      </c>
      <c r="J67" s="29">
        <f>SUM($H$18:$H67)</f>
        <v>11440.430957512488</v>
      </c>
    </row>
    <row r="68" spans="1:10">
      <c r="A68" s="23">
        <f t="shared" si="4"/>
        <v>51</v>
      </c>
      <c r="B68" s="24">
        <f t="shared" si="0"/>
        <v>42705</v>
      </c>
      <c r="C68" s="29">
        <f t="shared" si="5"/>
        <v>61960.444606350051</v>
      </c>
      <c r="D68" s="29">
        <f t="shared" si="8"/>
        <v>329.59972702324848</v>
      </c>
      <c r="E68" s="30">
        <f t="shared" si="1"/>
        <v>0</v>
      </c>
      <c r="F68" s="29">
        <f t="shared" si="2"/>
        <v>329.59972702324848</v>
      </c>
      <c r="G68" s="29">
        <f t="shared" si="6"/>
        <v>110.15648570909204</v>
      </c>
      <c r="H68" s="29">
        <f t="shared" si="7"/>
        <v>219.44324131415644</v>
      </c>
      <c r="I68" s="29">
        <f t="shared" si="3"/>
        <v>61850.288120640958</v>
      </c>
      <c r="J68" s="29">
        <f>SUM($H$18:$H68)</f>
        <v>11659.874198826645</v>
      </c>
    </row>
    <row r="69" spans="1:10">
      <c r="A69" s="23">
        <f t="shared" si="4"/>
        <v>52</v>
      </c>
      <c r="B69" s="24">
        <f t="shared" si="0"/>
        <v>42736</v>
      </c>
      <c r="C69" s="29">
        <f t="shared" si="5"/>
        <v>61850.288120640958</v>
      </c>
      <c r="D69" s="29">
        <f t="shared" si="8"/>
        <v>329.59972702324848</v>
      </c>
      <c r="E69" s="30">
        <f t="shared" si="1"/>
        <v>0</v>
      </c>
      <c r="F69" s="29">
        <f t="shared" si="2"/>
        <v>329.59972702324848</v>
      </c>
      <c r="G69" s="29">
        <f t="shared" si="6"/>
        <v>110.54662326264506</v>
      </c>
      <c r="H69" s="29">
        <f t="shared" si="7"/>
        <v>219.05310376060342</v>
      </c>
      <c r="I69" s="29">
        <f t="shared" si="3"/>
        <v>61739.741497378316</v>
      </c>
      <c r="J69" s="29">
        <f>SUM($H$18:$H69)</f>
        <v>11878.927302587248</v>
      </c>
    </row>
    <row r="70" spans="1:10">
      <c r="A70" s="23">
        <f t="shared" si="4"/>
        <v>53</v>
      </c>
      <c r="B70" s="24">
        <f t="shared" si="0"/>
        <v>42767</v>
      </c>
      <c r="C70" s="29">
        <f t="shared" si="5"/>
        <v>61739.741497378316</v>
      </c>
      <c r="D70" s="29">
        <f t="shared" si="8"/>
        <v>329.59972702324848</v>
      </c>
      <c r="E70" s="30">
        <f t="shared" si="1"/>
        <v>0</v>
      </c>
      <c r="F70" s="29">
        <f t="shared" si="2"/>
        <v>329.59972702324848</v>
      </c>
      <c r="G70" s="29">
        <f t="shared" si="6"/>
        <v>110.93814255336693</v>
      </c>
      <c r="H70" s="29">
        <f t="shared" si="7"/>
        <v>218.66158446988155</v>
      </c>
      <c r="I70" s="29">
        <f t="shared" si="3"/>
        <v>61628.803354824951</v>
      </c>
      <c r="J70" s="29">
        <f>SUM($H$18:$H70)</f>
        <v>12097.588887057129</v>
      </c>
    </row>
    <row r="71" spans="1:10">
      <c r="A71" s="23">
        <f t="shared" si="4"/>
        <v>54</v>
      </c>
      <c r="B71" s="24">
        <f t="shared" si="0"/>
        <v>42795</v>
      </c>
      <c r="C71" s="29">
        <f t="shared" si="5"/>
        <v>61628.803354824951</v>
      </c>
      <c r="D71" s="29">
        <f t="shared" si="8"/>
        <v>329.59972702324848</v>
      </c>
      <c r="E71" s="30">
        <f t="shared" si="1"/>
        <v>0</v>
      </c>
      <c r="F71" s="29">
        <f t="shared" si="2"/>
        <v>329.59972702324848</v>
      </c>
      <c r="G71" s="29">
        <f t="shared" si="6"/>
        <v>111.33104847491009</v>
      </c>
      <c r="H71" s="29">
        <f t="shared" si="7"/>
        <v>218.26867854833839</v>
      </c>
      <c r="I71" s="29">
        <f t="shared" si="3"/>
        <v>61517.472306350042</v>
      </c>
      <c r="J71" s="29">
        <f>SUM($H$18:$H71)</f>
        <v>12315.857565605467</v>
      </c>
    </row>
    <row r="72" spans="1:10">
      <c r="A72" s="23">
        <f t="shared" si="4"/>
        <v>55</v>
      </c>
      <c r="B72" s="24">
        <f t="shared" si="0"/>
        <v>42826</v>
      </c>
      <c r="C72" s="29">
        <f t="shared" si="5"/>
        <v>61517.472306350042</v>
      </c>
      <c r="D72" s="29">
        <f t="shared" si="8"/>
        <v>329.59972702324848</v>
      </c>
      <c r="E72" s="30">
        <f t="shared" si="1"/>
        <v>0</v>
      </c>
      <c r="F72" s="29">
        <f t="shared" si="2"/>
        <v>329.59972702324848</v>
      </c>
      <c r="G72" s="29">
        <f t="shared" si="6"/>
        <v>111.72534593825873</v>
      </c>
      <c r="H72" s="29">
        <f t="shared" si="7"/>
        <v>217.87438108498975</v>
      </c>
      <c r="I72" s="29">
        <f t="shared" si="3"/>
        <v>61405.746960411787</v>
      </c>
      <c r="J72" s="29">
        <f>SUM($H$18:$H72)</f>
        <v>12533.731946690457</v>
      </c>
    </row>
    <row r="73" spans="1:10">
      <c r="A73" s="23">
        <f t="shared" si="4"/>
        <v>56</v>
      </c>
      <c r="B73" s="24">
        <f t="shared" si="0"/>
        <v>42856</v>
      </c>
      <c r="C73" s="29">
        <f t="shared" si="5"/>
        <v>61405.746960411787</v>
      </c>
      <c r="D73" s="29">
        <f t="shared" si="8"/>
        <v>329.59972702324848</v>
      </c>
      <c r="E73" s="30">
        <f t="shared" si="1"/>
        <v>0</v>
      </c>
      <c r="F73" s="29">
        <f t="shared" si="2"/>
        <v>329.59972702324848</v>
      </c>
      <c r="G73" s="29">
        <f t="shared" si="6"/>
        <v>112.12103987179006</v>
      </c>
      <c r="H73" s="29">
        <f t="shared" si="7"/>
        <v>217.47868715145842</v>
      </c>
      <c r="I73" s="29">
        <f t="shared" si="3"/>
        <v>61293.625920539998</v>
      </c>
      <c r="J73" s="29">
        <f>SUM($H$18:$H73)</f>
        <v>12751.210633841916</v>
      </c>
    </row>
    <row r="74" spans="1:10">
      <c r="A74" s="23">
        <f t="shared" si="4"/>
        <v>57</v>
      </c>
      <c r="B74" s="24">
        <f t="shared" si="0"/>
        <v>42887</v>
      </c>
      <c r="C74" s="29">
        <f t="shared" si="5"/>
        <v>61293.625920539998</v>
      </c>
      <c r="D74" s="29">
        <f t="shared" si="8"/>
        <v>329.59972702324848</v>
      </c>
      <c r="E74" s="30">
        <f t="shared" si="1"/>
        <v>0</v>
      </c>
      <c r="F74" s="29">
        <f t="shared" si="2"/>
        <v>329.59972702324848</v>
      </c>
      <c r="G74" s="29">
        <f t="shared" si="6"/>
        <v>112.51813522133597</v>
      </c>
      <c r="H74" s="29">
        <f t="shared" si="7"/>
        <v>217.08159180191251</v>
      </c>
      <c r="I74" s="29">
        <f t="shared" si="3"/>
        <v>61181.107785318665</v>
      </c>
      <c r="J74" s="29">
        <f>SUM($H$18:$H74)</f>
        <v>12968.292225643829</v>
      </c>
    </row>
    <row r="75" spans="1:10">
      <c r="A75" s="23">
        <f t="shared" si="4"/>
        <v>58</v>
      </c>
      <c r="B75" s="24">
        <f t="shared" si="0"/>
        <v>42917</v>
      </c>
      <c r="C75" s="29">
        <f t="shared" si="5"/>
        <v>61181.107785318665</v>
      </c>
      <c r="D75" s="29">
        <f t="shared" si="8"/>
        <v>329.59972702324848</v>
      </c>
      <c r="E75" s="30">
        <f t="shared" si="1"/>
        <v>0</v>
      </c>
      <c r="F75" s="29">
        <f t="shared" si="2"/>
        <v>329.59972702324848</v>
      </c>
      <c r="G75" s="29">
        <f t="shared" si="6"/>
        <v>112.91663695024485</v>
      </c>
      <c r="H75" s="29">
        <f t="shared" si="7"/>
        <v>216.68309007300363</v>
      </c>
      <c r="I75" s="29">
        <f t="shared" si="3"/>
        <v>61068.191148368423</v>
      </c>
      <c r="J75" s="29">
        <f>SUM($H$18:$H75)</f>
        <v>13184.975315716832</v>
      </c>
    </row>
    <row r="76" spans="1:10">
      <c r="A76" s="23">
        <f t="shared" si="4"/>
        <v>59</v>
      </c>
      <c r="B76" s="24">
        <f t="shared" si="0"/>
        <v>42948</v>
      </c>
      <c r="C76" s="29">
        <f t="shared" si="5"/>
        <v>61068.191148368423</v>
      </c>
      <c r="D76" s="29">
        <f t="shared" si="8"/>
        <v>329.59972702324848</v>
      </c>
      <c r="E76" s="30">
        <f t="shared" si="1"/>
        <v>0</v>
      </c>
      <c r="F76" s="29">
        <f t="shared" si="2"/>
        <v>329.59972702324848</v>
      </c>
      <c r="G76" s="29">
        <f t="shared" si="6"/>
        <v>113.31655003944363</v>
      </c>
      <c r="H76" s="29">
        <f t="shared" si="7"/>
        <v>216.28317698380485</v>
      </c>
      <c r="I76" s="29">
        <f t="shared" si="3"/>
        <v>60954.874598328977</v>
      </c>
      <c r="J76" s="29">
        <f>SUM($H$18:$H76)</f>
        <v>13401.258492700637</v>
      </c>
    </row>
    <row r="77" spans="1:10">
      <c r="A77" s="23">
        <f t="shared" si="4"/>
        <v>60</v>
      </c>
      <c r="B77" s="24">
        <f t="shared" si="0"/>
        <v>42979</v>
      </c>
      <c r="C77" s="29">
        <f t="shared" si="5"/>
        <v>60954.874598328977</v>
      </c>
      <c r="D77" s="29">
        <f t="shared" si="8"/>
        <v>329.59972702324848</v>
      </c>
      <c r="E77" s="30">
        <f t="shared" si="1"/>
        <v>0</v>
      </c>
      <c r="F77" s="29">
        <f t="shared" si="2"/>
        <v>329.59972702324848</v>
      </c>
      <c r="G77" s="29">
        <f t="shared" si="6"/>
        <v>113.71787948750003</v>
      </c>
      <c r="H77" s="29">
        <f t="shared" si="7"/>
        <v>215.88184753574845</v>
      </c>
      <c r="I77" s="29">
        <f t="shared" si="3"/>
        <v>60841.156718841477</v>
      </c>
      <c r="J77" s="29">
        <f>SUM($H$18:$H77)</f>
        <v>13617.140340236387</v>
      </c>
    </row>
    <row r="78" spans="1:10">
      <c r="A78" s="23">
        <f t="shared" si="4"/>
        <v>61</v>
      </c>
      <c r="B78" s="24">
        <f t="shared" si="0"/>
        <v>43009</v>
      </c>
      <c r="C78" s="29">
        <f t="shared" si="5"/>
        <v>60841.156718841477</v>
      </c>
      <c r="D78" s="29">
        <f t="shared" si="8"/>
        <v>329.59972702324848</v>
      </c>
      <c r="E78" s="30">
        <f t="shared" si="1"/>
        <v>0</v>
      </c>
      <c r="F78" s="29">
        <f t="shared" si="2"/>
        <v>329.59972702324848</v>
      </c>
      <c r="G78" s="29">
        <f t="shared" si="6"/>
        <v>114.1206303106849</v>
      </c>
      <c r="H78" s="29">
        <f t="shared" si="7"/>
        <v>215.47909671256357</v>
      </c>
      <c r="I78" s="29">
        <f t="shared" si="3"/>
        <v>60727.036088530789</v>
      </c>
      <c r="J78" s="29">
        <f>SUM($H$18:$H78)</f>
        <v>13832.619436948949</v>
      </c>
    </row>
    <row r="79" spans="1:10">
      <c r="A79" s="23">
        <f t="shared" si="4"/>
        <v>62</v>
      </c>
      <c r="B79" s="24">
        <f t="shared" si="0"/>
        <v>43040</v>
      </c>
      <c r="C79" s="29">
        <f t="shared" si="5"/>
        <v>60727.036088530789</v>
      </c>
      <c r="D79" s="29">
        <f t="shared" si="8"/>
        <v>329.59972702324848</v>
      </c>
      <c r="E79" s="30">
        <f t="shared" si="1"/>
        <v>0</v>
      </c>
      <c r="F79" s="29">
        <f t="shared" si="2"/>
        <v>329.59972702324848</v>
      </c>
      <c r="G79" s="29">
        <f t="shared" si="6"/>
        <v>114.52480754303525</v>
      </c>
      <c r="H79" s="29">
        <f t="shared" si="7"/>
        <v>215.07491948021323</v>
      </c>
      <c r="I79" s="29">
        <f t="shared" si="3"/>
        <v>60612.511280987754</v>
      </c>
      <c r="J79" s="29">
        <f>SUM($H$18:$H79)</f>
        <v>14047.694356429163</v>
      </c>
    </row>
    <row r="80" spans="1:10">
      <c r="A80" s="23">
        <f t="shared" si="4"/>
        <v>63</v>
      </c>
      <c r="B80" s="24">
        <f t="shared" si="0"/>
        <v>43070</v>
      </c>
      <c r="C80" s="29">
        <f t="shared" si="5"/>
        <v>60612.511280987754</v>
      </c>
      <c r="D80" s="29">
        <f t="shared" si="8"/>
        <v>329.59972702324848</v>
      </c>
      <c r="E80" s="30">
        <f t="shared" si="1"/>
        <v>0</v>
      </c>
      <c r="F80" s="29">
        <f t="shared" si="2"/>
        <v>329.59972702324848</v>
      </c>
      <c r="G80" s="29">
        <f t="shared" si="6"/>
        <v>114.93041623641685</v>
      </c>
      <c r="H80" s="29">
        <f t="shared" si="7"/>
        <v>214.66931078683163</v>
      </c>
      <c r="I80" s="29">
        <f t="shared" si="3"/>
        <v>60497.58086475134</v>
      </c>
      <c r="J80" s="29">
        <f>SUM($H$18:$H80)</f>
        <v>14262.363667215996</v>
      </c>
    </row>
    <row r="81" spans="1:10">
      <c r="A81" s="23">
        <f t="shared" si="4"/>
        <v>64</v>
      </c>
      <c r="B81" s="24">
        <f t="shared" si="0"/>
        <v>43101</v>
      </c>
      <c r="C81" s="29">
        <f t="shared" si="5"/>
        <v>60497.58086475134</v>
      </c>
      <c r="D81" s="29">
        <f t="shared" si="8"/>
        <v>329.59972702324848</v>
      </c>
      <c r="E81" s="30">
        <f t="shared" si="1"/>
        <v>0</v>
      </c>
      <c r="F81" s="29">
        <f t="shared" si="2"/>
        <v>329.59972702324848</v>
      </c>
      <c r="G81" s="29">
        <f t="shared" si="6"/>
        <v>115.33746146058746</v>
      </c>
      <c r="H81" s="29">
        <f t="shared" si="7"/>
        <v>214.26226556266101</v>
      </c>
      <c r="I81" s="29">
        <f t="shared" si="3"/>
        <v>60382.243403290755</v>
      </c>
      <c r="J81" s="29">
        <f>SUM($H$18:$H81)</f>
        <v>14476.625932778657</v>
      </c>
    </row>
    <row r="82" spans="1:10">
      <c r="A82" s="23">
        <f t="shared" si="4"/>
        <v>65</v>
      </c>
      <c r="B82" s="24">
        <f t="shared" ref="B82:B145" si="9">IF(Pay_Num&lt;&gt;"",DATE(YEAR(Loan_Start),MONTH(Loan_Start)+(Pay_Num)*12/Num_Pmt_Per_Year,DAY(Loan_Start)),"")</f>
        <v>43132</v>
      </c>
      <c r="C82" s="29">
        <f t="shared" si="5"/>
        <v>60382.243403290755</v>
      </c>
      <c r="D82" s="29">
        <f t="shared" si="8"/>
        <v>329.59972702324848</v>
      </c>
      <c r="E82" s="30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29">
        <f t="shared" ref="F82:F145" si="11">IF(AND(Pay_Num&lt;&gt;"",Sched_Pay+Extra_Pay&lt;Beg_Bal),Sched_Pay+Extra_Pay,IF(Pay_Num&lt;&gt;"",Beg_Bal,""))</f>
        <v>329.59972702324848</v>
      </c>
      <c r="G82" s="29">
        <f t="shared" si="6"/>
        <v>115.74594830326038</v>
      </c>
      <c r="H82" s="29">
        <f t="shared" si="7"/>
        <v>213.8537787199881</v>
      </c>
      <c r="I82" s="29">
        <f t="shared" ref="I82:I145" si="12">IF(AND(Pay_Num&lt;&gt;"",Sched_Pay+Extra_Pay&lt;Beg_Bal),Beg_Bal-Princ,IF(Pay_Num&lt;&gt;"",0,""))</f>
        <v>60266.497454987497</v>
      </c>
      <c r="J82" s="29">
        <f>SUM($H$18:$H82)</f>
        <v>14690.479711498645</v>
      </c>
    </row>
    <row r="83" spans="1:10">
      <c r="A83" s="23">
        <f t="shared" ref="A83:A146" si="13">IF(Values_Entered,A82+1,"")</f>
        <v>66</v>
      </c>
      <c r="B83" s="24">
        <f t="shared" si="9"/>
        <v>43160</v>
      </c>
      <c r="C83" s="29">
        <f t="shared" ref="C83:C146" si="14">IF(Pay_Num&lt;&gt;"",I82,"")</f>
        <v>60266.497454987497</v>
      </c>
      <c r="D83" s="29">
        <f t="shared" si="8"/>
        <v>329.59972702324848</v>
      </c>
      <c r="E83" s="30">
        <f t="shared" si="10"/>
        <v>0</v>
      </c>
      <c r="F83" s="29">
        <f t="shared" si="11"/>
        <v>329.59972702324848</v>
      </c>
      <c r="G83" s="29">
        <f t="shared" ref="G83:G146" si="15">IF(Pay_Num&lt;&gt;"",Total_Pay-Int,"")</f>
        <v>116.15588187016775</v>
      </c>
      <c r="H83" s="29">
        <f t="shared" ref="H83:H146" si="16">IF(Pay_Num&lt;&gt;"",Beg_Bal*Interest_Rate/Num_Pmt_Per_Year,"")</f>
        <v>213.44384515308073</v>
      </c>
      <c r="I83" s="29">
        <f t="shared" si="12"/>
        <v>60150.34157311733</v>
      </c>
      <c r="J83" s="29">
        <f>SUM($H$18:$H83)</f>
        <v>14903.923556651725</v>
      </c>
    </row>
    <row r="84" spans="1:10">
      <c r="A84" s="23">
        <f t="shared" si="13"/>
        <v>67</v>
      </c>
      <c r="B84" s="24">
        <f t="shared" si="9"/>
        <v>43191</v>
      </c>
      <c r="C84" s="29">
        <f t="shared" si="14"/>
        <v>60150.34157311733</v>
      </c>
      <c r="D84" s="29">
        <f t="shared" ref="D84:D147" si="17">IF(Pay_Num&lt;&gt;"",Scheduled_Monthly_Payment,"")</f>
        <v>329.59972702324848</v>
      </c>
      <c r="E84" s="30">
        <f t="shared" si="10"/>
        <v>0</v>
      </c>
      <c r="F84" s="29">
        <f t="shared" si="11"/>
        <v>329.59972702324848</v>
      </c>
      <c r="G84" s="29">
        <f t="shared" si="15"/>
        <v>116.56726728512459</v>
      </c>
      <c r="H84" s="29">
        <f t="shared" si="16"/>
        <v>213.03245973812389</v>
      </c>
      <c r="I84" s="29">
        <f t="shared" si="12"/>
        <v>60033.774305832208</v>
      </c>
      <c r="J84" s="29">
        <f>SUM($H$18:$H84)</f>
        <v>15116.95601638985</v>
      </c>
    </row>
    <row r="85" spans="1:10">
      <c r="A85" s="23">
        <f t="shared" si="13"/>
        <v>68</v>
      </c>
      <c r="B85" s="24">
        <f t="shared" si="9"/>
        <v>43221</v>
      </c>
      <c r="C85" s="29">
        <f t="shared" si="14"/>
        <v>60033.774305832208</v>
      </c>
      <c r="D85" s="29">
        <f t="shared" si="17"/>
        <v>329.59972702324848</v>
      </c>
      <c r="E85" s="30">
        <f t="shared" si="10"/>
        <v>0</v>
      </c>
      <c r="F85" s="29">
        <f t="shared" si="11"/>
        <v>329.59972702324848</v>
      </c>
      <c r="G85" s="29">
        <f t="shared" si="15"/>
        <v>116.98010969009275</v>
      </c>
      <c r="H85" s="29">
        <f t="shared" si="16"/>
        <v>212.61961733315573</v>
      </c>
      <c r="I85" s="29">
        <f t="shared" si="12"/>
        <v>59916.794196142117</v>
      </c>
      <c r="J85" s="29">
        <f>SUM($H$18:$H85)</f>
        <v>15329.575633723005</v>
      </c>
    </row>
    <row r="86" spans="1:10">
      <c r="A86" s="23">
        <f t="shared" si="13"/>
        <v>69</v>
      </c>
      <c r="B86" s="24">
        <f t="shared" si="9"/>
        <v>43252</v>
      </c>
      <c r="C86" s="29">
        <f t="shared" si="14"/>
        <v>59916.794196142117</v>
      </c>
      <c r="D86" s="29">
        <f t="shared" si="17"/>
        <v>329.59972702324848</v>
      </c>
      <c r="E86" s="30">
        <f t="shared" si="10"/>
        <v>0</v>
      </c>
      <c r="F86" s="29">
        <f t="shared" si="11"/>
        <v>329.59972702324848</v>
      </c>
      <c r="G86" s="29">
        <f t="shared" si="15"/>
        <v>117.39441424524514</v>
      </c>
      <c r="H86" s="29">
        <f t="shared" si="16"/>
        <v>212.20531277800333</v>
      </c>
      <c r="I86" s="29">
        <f t="shared" si="12"/>
        <v>59799.399781896871</v>
      </c>
      <c r="J86" s="29">
        <f>SUM($H$18:$H86)</f>
        <v>15541.780946501009</v>
      </c>
    </row>
    <row r="87" spans="1:10">
      <c r="A87" s="23">
        <f t="shared" si="13"/>
        <v>70</v>
      </c>
      <c r="B87" s="24">
        <f t="shared" si="9"/>
        <v>43282</v>
      </c>
      <c r="C87" s="29">
        <f t="shared" si="14"/>
        <v>59799.399781896871</v>
      </c>
      <c r="D87" s="29">
        <f t="shared" si="17"/>
        <v>329.59972702324848</v>
      </c>
      <c r="E87" s="30">
        <f t="shared" si="10"/>
        <v>0</v>
      </c>
      <c r="F87" s="29">
        <f t="shared" si="11"/>
        <v>329.59972702324848</v>
      </c>
      <c r="G87" s="29">
        <f t="shared" si="15"/>
        <v>117.81018612903037</v>
      </c>
      <c r="H87" s="29">
        <f t="shared" si="16"/>
        <v>211.78954089421811</v>
      </c>
      <c r="I87" s="29">
        <f t="shared" si="12"/>
        <v>59681.589595767844</v>
      </c>
      <c r="J87" s="29">
        <f>SUM($H$18:$H87)</f>
        <v>15753.570487395227</v>
      </c>
    </row>
    <row r="88" spans="1:10">
      <c r="A88" s="23">
        <f t="shared" si="13"/>
        <v>71</v>
      </c>
      <c r="B88" s="24">
        <f t="shared" si="9"/>
        <v>43313</v>
      </c>
      <c r="C88" s="29">
        <f t="shared" si="14"/>
        <v>59681.589595767844</v>
      </c>
      <c r="D88" s="29">
        <f t="shared" si="17"/>
        <v>329.59972702324848</v>
      </c>
      <c r="E88" s="30">
        <f t="shared" si="10"/>
        <v>0</v>
      </c>
      <c r="F88" s="29">
        <f t="shared" si="11"/>
        <v>329.59972702324848</v>
      </c>
      <c r="G88" s="29">
        <f t="shared" si="15"/>
        <v>118.22743053823734</v>
      </c>
      <c r="H88" s="29">
        <f t="shared" si="16"/>
        <v>211.37229648501113</v>
      </c>
      <c r="I88" s="29">
        <f t="shared" si="12"/>
        <v>59563.362165229606</v>
      </c>
      <c r="J88" s="29">
        <f>SUM($H$18:$H88)</f>
        <v>15964.942783880238</v>
      </c>
    </row>
    <row r="89" spans="1:10">
      <c r="A89" s="23">
        <f t="shared" si="13"/>
        <v>72</v>
      </c>
      <c r="B89" s="24">
        <f t="shared" si="9"/>
        <v>43344</v>
      </c>
      <c r="C89" s="29">
        <f t="shared" si="14"/>
        <v>59563.362165229606</v>
      </c>
      <c r="D89" s="29">
        <f t="shared" si="17"/>
        <v>329.59972702324848</v>
      </c>
      <c r="E89" s="30">
        <f t="shared" si="10"/>
        <v>0</v>
      </c>
      <c r="F89" s="29">
        <f t="shared" si="11"/>
        <v>329.59972702324848</v>
      </c>
      <c r="G89" s="29">
        <f t="shared" si="15"/>
        <v>118.64615268806025</v>
      </c>
      <c r="H89" s="29">
        <f t="shared" si="16"/>
        <v>210.95357433518822</v>
      </c>
      <c r="I89" s="29">
        <f t="shared" si="12"/>
        <v>59444.716012541547</v>
      </c>
      <c r="J89" s="29">
        <f>SUM($H$18:$H89)</f>
        <v>16175.896358215427</v>
      </c>
    </row>
    <row r="90" spans="1:10">
      <c r="A90" s="23">
        <f t="shared" si="13"/>
        <v>73</v>
      </c>
      <c r="B90" s="24">
        <f t="shared" si="9"/>
        <v>43374</v>
      </c>
      <c r="C90" s="29">
        <f t="shared" si="14"/>
        <v>59444.716012541547</v>
      </c>
      <c r="D90" s="29">
        <f t="shared" si="17"/>
        <v>329.59972702324848</v>
      </c>
      <c r="E90" s="30">
        <f t="shared" si="10"/>
        <v>0</v>
      </c>
      <c r="F90" s="29">
        <f t="shared" si="11"/>
        <v>329.59972702324848</v>
      </c>
      <c r="G90" s="29">
        <f t="shared" si="15"/>
        <v>119.06635781216383</v>
      </c>
      <c r="H90" s="29">
        <f t="shared" si="16"/>
        <v>210.53336921108465</v>
      </c>
      <c r="I90" s="29">
        <f t="shared" si="12"/>
        <v>59325.649654729386</v>
      </c>
      <c r="J90" s="29">
        <f>SUM($H$18:$H90)</f>
        <v>16386.429727426512</v>
      </c>
    </row>
    <row r="91" spans="1:10">
      <c r="A91" s="23">
        <f t="shared" si="13"/>
        <v>74</v>
      </c>
      <c r="B91" s="24">
        <f t="shared" si="9"/>
        <v>43405</v>
      </c>
      <c r="C91" s="29">
        <f t="shared" si="14"/>
        <v>59325.649654729386</v>
      </c>
      <c r="D91" s="29">
        <f t="shared" si="17"/>
        <v>329.59972702324848</v>
      </c>
      <c r="E91" s="30">
        <f t="shared" si="10"/>
        <v>0</v>
      </c>
      <c r="F91" s="29">
        <f t="shared" si="11"/>
        <v>329.59972702324848</v>
      </c>
      <c r="G91" s="29">
        <f t="shared" si="15"/>
        <v>119.48805116274858</v>
      </c>
      <c r="H91" s="29">
        <f t="shared" si="16"/>
        <v>210.1116758604999</v>
      </c>
      <c r="I91" s="29">
        <f t="shared" si="12"/>
        <v>59206.161603566637</v>
      </c>
      <c r="J91" s="29">
        <f>SUM($H$18:$H91)</f>
        <v>16596.54140328701</v>
      </c>
    </row>
    <row r="92" spans="1:10">
      <c r="A92" s="23">
        <f t="shared" si="13"/>
        <v>75</v>
      </c>
      <c r="B92" s="24">
        <f t="shared" si="9"/>
        <v>43435</v>
      </c>
      <c r="C92" s="29">
        <f t="shared" si="14"/>
        <v>59206.161603566637</v>
      </c>
      <c r="D92" s="29">
        <f t="shared" si="17"/>
        <v>329.59972702324848</v>
      </c>
      <c r="E92" s="30">
        <f t="shared" si="10"/>
        <v>0</v>
      </c>
      <c r="F92" s="29">
        <f t="shared" si="11"/>
        <v>329.59972702324848</v>
      </c>
      <c r="G92" s="29">
        <f t="shared" si="15"/>
        <v>119.91123801061661</v>
      </c>
      <c r="H92" s="29">
        <f t="shared" si="16"/>
        <v>209.68848901263186</v>
      </c>
      <c r="I92" s="29">
        <f t="shared" si="12"/>
        <v>59086.250365556021</v>
      </c>
      <c r="J92" s="29">
        <f>SUM($H$18:$H92)</f>
        <v>16806.229892299642</v>
      </c>
    </row>
    <row r="93" spans="1:10">
      <c r="A93" s="23">
        <f t="shared" si="13"/>
        <v>76</v>
      </c>
      <c r="B93" s="24">
        <f t="shared" si="9"/>
        <v>43466</v>
      </c>
      <c r="C93" s="29">
        <f t="shared" si="14"/>
        <v>59086.250365556021</v>
      </c>
      <c r="D93" s="29">
        <f t="shared" si="17"/>
        <v>329.59972702324848</v>
      </c>
      <c r="E93" s="30">
        <f t="shared" si="10"/>
        <v>0</v>
      </c>
      <c r="F93" s="29">
        <f t="shared" si="11"/>
        <v>329.59972702324848</v>
      </c>
      <c r="G93" s="29">
        <f t="shared" si="15"/>
        <v>120.33592364523756</v>
      </c>
      <c r="H93" s="29">
        <f t="shared" si="16"/>
        <v>209.26380337801092</v>
      </c>
      <c r="I93" s="29">
        <f t="shared" si="12"/>
        <v>58965.914441910783</v>
      </c>
      <c r="J93" s="29">
        <f>SUM($H$18:$H93)</f>
        <v>17015.493695677651</v>
      </c>
    </row>
    <row r="94" spans="1:10">
      <c r="A94" s="23">
        <f t="shared" si="13"/>
        <v>77</v>
      </c>
      <c r="B94" s="24">
        <f t="shared" si="9"/>
        <v>43497</v>
      </c>
      <c r="C94" s="29">
        <f t="shared" si="14"/>
        <v>58965.914441910783</v>
      </c>
      <c r="D94" s="29">
        <f t="shared" si="17"/>
        <v>329.59972702324848</v>
      </c>
      <c r="E94" s="30">
        <f t="shared" si="10"/>
        <v>0</v>
      </c>
      <c r="F94" s="29">
        <f t="shared" si="11"/>
        <v>329.59972702324848</v>
      </c>
      <c r="G94" s="29">
        <f t="shared" si="15"/>
        <v>120.76211337481442</v>
      </c>
      <c r="H94" s="29">
        <f t="shared" si="16"/>
        <v>208.83761364843406</v>
      </c>
      <c r="I94" s="29">
        <f t="shared" si="12"/>
        <v>58845.152328535965</v>
      </c>
      <c r="J94" s="29">
        <f>SUM($H$18:$H94)</f>
        <v>17224.331309326084</v>
      </c>
    </row>
    <row r="95" spans="1:10">
      <c r="A95" s="23">
        <f t="shared" si="13"/>
        <v>78</v>
      </c>
      <c r="B95" s="24">
        <f t="shared" si="9"/>
        <v>43525</v>
      </c>
      <c r="C95" s="29">
        <f t="shared" si="14"/>
        <v>58845.152328535965</v>
      </c>
      <c r="D95" s="29">
        <f t="shared" si="17"/>
        <v>329.59972702324848</v>
      </c>
      <c r="E95" s="30">
        <f t="shared" si="10"/>
        <v>0</v>
      </c>
      <c r="F95" s="29">
        <f t="shared" si="11"/>
        <v>329.59972702324848</v>
      </c>
      <c r="G95" s="29">
        <f t="shared" si="15"/>
        <v>121.18981252635027</v>
      </c>
      <c r="H95" s="29">
        <f t="shared" si="16"/>
        <v>208.40991449689821</v>
      </c>
      <c r="I95" s="29">
        <f t="shared" si="12"/>
        <v>58723.962516009618</v>
      </c>
      <c r="J95" s="29">
        <f>SUM($H$18:$H95)</f>
        <v>17432.741223822981</v>
      </c>
    </row>
    <row r="96" spans="1:10">
      <c r="A96" s="23">
        <f t="shared" si="13"/>
        <v>79</v>
      </c>
      <c r="B96" s="24">
        <f t="shared" si="9"/>
        <v>43556</v>
      </c>
      <c r="C96" s="29">
        <f t="shared" si="14"/>
        <v>58723.962516009618</v>
      </c>
      <c r="D96" s="29">
        <f t="shared" si="17"/>
        <v>329.59972702324848</v>
      </c>
      <c r="E96" s="30">
        <f t="shared" si="10"/>
        <v>0</v>
      </c>
      <c r="F96" s="29">
        <f t="shared" si="11"/>
        <v>329.59972702324848</v>
      </c>
      <c r="G96" s="29">
        <f t="shared" si="15"/>
        <v>121.61902644571438</v>
      </c>
      <c r="H96" s="29">
        <f t="shared" si="16"/>
        <v>207.98070057753409</v>
      </c>
      <c r="I96" s="29">
        <f t="shared" si="12"/>
        <v>58602.343489563907</v>
      </c>
      <c r="J96" s="29">
        <f>SUM($H$18:$H96)</f>
        <v>17640.721924400514</v>
      </c>
    </row>
    <row r="97" spans="1:10">
      <c r="A97" s="23">
        <f t="shared" si="13"/>
        <v>80</v>
      </c>
      <c r="B97" s="24">
        <f t="shared" si="9"/>
        <v>43586</v>
      </c>
      <c r="C97" s="29">
        <f t="shared" si="14"/>
        <v>58602.343489563907</v>
      </c>
      <c r="D97" s="29">
        <f t="shared" si="17"/>
        <v>329.59972702324848</v>
      </c>
      <c r="E97" s="30">
        <f t="shared" si="10"/>
        <v>0</v>
      </c>
      <c r="F97" s="29">
        <f t="shared" si="11"/>
        <v>329.59972702324848</v>
      </c>
      <c r="G97" s="29">
        <f t="shared" si="15"/>
        <v>122.04976049770963</v>
      </c>
      <c r="H97" s="29">
        <f t="shared" si="16"/>
        <v>207.54996652553885</v>
      </c>
      <c r="I97" s="29">
        <f t="shared" si="12"/>
        <v>58480.293729066201</v>
      </c>
      <c r="J97" s="29">
        <f>SUM($H$18:$H97)</f>
        <v>17848.271890926051</v>
      </c>
    </row>
    <row r="98" spans="1:10">
      <c r="A98" s="23">
        <f t="shared" si="13"/>
        <v>81</v>
      </c>
      <c r="B98" s="24">
        <f t="shared" si="9"/>
        <v>43617</v>
      </c>
      <c r="C98" s="29">
        <f t="shared" si="14"/>
        <v>58480.293729066201</v>
      </c>
      <c r="D98" s="29">
        <f t="shared" si="17"/>
        <v>329.59972702324848</v>
      </c>
      <c r="E98" s="30">
        <f t="shared" si="10"/>
        <v>0</v>
      </c>
      <c r="F98" s="29">
        <f t="shared" si="11"/>
        <v>329.59972702324848</v>
      </c>
      <c r="G98" s="29">
        <f t="shared" si="15"/>
        <v>122.482020066139</v>
      </c>
      <c r="H98" s="29">
        <f t="shared" si="16"/>
        <v>207.11770695710948</v>
      </c>
      <c r="I98" s="29">
        <f t="shared" si="12"/>
        <v>58357.81170900006</v>
      </c>
      <c r="J98" s="29">
        <f>SUM($H$18:$H98)</f>
        <v>18055.389597883161</v>
      </c>
    </row>
    <row r="99" spans="1:10">
      <c r="A99" s="23">
        <f t="shared" si="13"/>
        <v>82</v>
      </c>
      <c r="B99" s="24">
        <f t="shared" si="9"/>
        <v>43647</v>
      </c>
      <c r="C99" s="29">
        <f t="shared" si="14"/>
        <v>58357.81170900006</v>
      </c>
      <c r="D99" s="29">
        <f t="shared" si="17"/>
        <v>329.59972702324848</v>
      </c>
      <c r="E99" s="30">
        <f t="shared" si="10"/>
        <v>0</v>
      </c>
      <c r="F99" s="29">
        <f t="shared" si="11"/>
        <v>329.59972702324848</v>
      </c>
      <c r="G99" s="29">
        <f t="shared" si="15"/>
        <v>122.91581055387323</v>
      </c>
      <c r="H99" s="29">
        <f t="shared" si="16"/>
        <v>206.68391646937525</v>
      </c>
      <c r="I99" s="29">
        <f t="shared" si="12"/>
        <v>58234.895898446186</v>
      </c>
      <c r="J99" s="29">
        <f>SUM($H$18:$H99)</f>
        <v>18262.073514352534</v>
      </c>
    </row>
    <row r="100" spans="1:10">
      <c r="A100" s="23">
        <f t="shared" si="13"/>
        <v>83</v>
      </c>
      <c r="B100" s="24">
        <f t="shared" si="9"/>
        <v>43678</v>
      </c>
      <c r="C100" s="29">
        <f t="shared" si="14"/>
        <v>58234.895898446186</v>
      </c>
      <c r="D100" s="29">
        <f t="shared" si="17"/>
        <v>329.59972702324848</v>
      </c>
      <c r="E100" s="30">
        <f t="shared" si="10"/>
        <v>0</v>
      </c>
      <c r="F100" s="29">
        <f t="shared" si="11"/>
        <v>329.59972702324848</v>
      </c>
      <c r="G100" s="29">
        <f t="shared" si="15"/>
        <v>123.35113738291821</v>
      </c>
      <c r="H100" s="29">
        <f t="shared" si="16"/>
        <v>206.24858964033027</v>
      </c>
      <c r="I100" s="29">
        <f t="shared" si="12"/>
        <v>58111.544761063269</v>
      </c>
      <c r="J100" s="29">
        <f>SUM($H$18:$H100)</f>
        <v>18468.322103992865</v>
      </c>
    </row>
    <row r="101" spans="1:10">
      <c r="A101" s="23">
        <f t="shared" si="13"/>
        <v>84</v>
      </c>
      <c r="B101" s="24">
        <f t="shared" si="9"/>
        <v>43709</v>
      </c>
      <c r="C101" s="29">
        <f t="shared" si="14"/>
        <v>58111.544761063269</v>
      </c>
      <c r="D101" s="29">
        <f t="shared" si="17"/>
        <v>329.59972702324848</v>
      </c>
      <c r="E101" s="30">
        <f t="shared" si="10"/>
        <v>0</v>
      </c>
      <c r="F101" s="29">
        <f t="shared" si="11"/>
        <v>329.59972702324848</v>
      </c>
      <c r="G101" s="29">
        <f t="shared" si="15"/>
        <v>123.78800599448272</v>
      </c>
      <c r="H101" s="29">
        <f t="shared" si="16"/>
        <v>205.81172102876576</v>
      </c>
      <c r="I101" s="29">
        <f t="shared" si="12"/>
        <v>57987.756755068789</v>
      </c>
      <c r="J101" s="29">
        <f>SUM($H$18:$H101)</f>
        <v>18674.133825021632</v>
      </c>
    </row>
    <row r="102" spans="1:10">
      <c r="A102" s="23">
        <f t="shared" si="13"/>
        <v>85</v>
      </c>
      <c r="B102" s="24">
        <f t="shared" si="9"/>
        <v>43739</v>
      </c>
      <c r="C102" s="29">
        <f t="shared" si="14"/>
        <v>57987.756755068789</v>
      </c>
      <c r="D102" s="29">
        <f t="shared" si="17"/>
        <v>329.59972702324848</v>
      </c>
      <c r="E102" s="30">
        <f t="shared" si="10"/>
        <v>0</v>
      </c>
      <c r="F102" s="29">
        <f t="shared" si="11"/>
        <v>329.59972702324848</v>
      </c>
      <c r="G102" s="29">
        <f t="shared" si="15"/>
        <v>124.22642184904652</v>
      </c>
      <c r="H102" s="29">
        <f t="shared" si="16"/>
        <v>205.37330517420196</v>
      </c>
      <c r="I102" s="29">
        <f t="shared" si="12"/>
        <v>57863.530333219744</v>
      </c>
      <c r="J102" s="29">
        <f>SUM($H$18:$H102)</f>
        <v>18879.507130195834</v>
      </c>
    </row>
    <row r="103" spans="1:10">
      <c r="A103" s="23">
        <f t="shared" si="13"/>
        <v>86</v>
      </c>
      <c r="B103" s="24">
        <f t="shared" si="9"/>
        <v>43770</v>
      </c>
      <c r="C103" s="29">
        <f t="shared" si="14"/>
        <v>57863.530333219744</v>
      </c>
      <c r="D103" s="29">
        <f t="shared" si="17"/>
        <v>329.59972702324848</v>
      </c>
      <c r="E103" s="30">
        <f t="shared" si="10"/>
        <v>0</v>
      </c>
      <c r="F103" s="29">
        <f t="shared" si="11"/>
        <v>329.59972702324848</v>
      </c>
      <c r="G103" s="29">
        <f t="shared" si="15"/>
        <v>124.66639042642853</v>
      </c>
      <c r="H103" s="29">
        <f t="shared" si="16"/>
        <v>204.93333659681994</v>
      </c>
      <c r="I103" s="29">
        <f t="shared" si="12"/>
        <v>57738.863942793316</v>
      </c>
      <c r="J103" s="29">
        <f>SUM($H$18:$H103)</f>
        <v>19084.440466792654</v>
      </c>
    </row>
    <row r="104" spans="1:10">
      <c r="A104" s="23">
        <f t="shared" si="13"/>
        <v>87</v>
      </c>
      <c r="B104" s="24">
        <f t="shared" si="9"/>
        <v>43800</v>
      </c>
      <c r="C104" s="29">
        <f t="shared" si="14"/>
        <v>57738.863942793316</v>
      </c>
      <c r="D104" s="29">
        <f t="shared" si="17"/>
        <v>329.59972702324848</v>
      </c>
      <c r="E104" s="30">
        <f t="shared" si="10"/>
        <v>0</v>
      </c>
      <c r="F104" s="29">
        <f t="shared" si="11"/>
        <v>329.59972702324848</v>
      </c>
      <c r="G104" s="29">
        <f t="shared" si="15"/>
        <v>125.10791722585546</v>
      </c>
      <c r="H104" s="29">
        <f t="shared" si="16"/>
        <v>204.49180979739302</v>
      </c>
      <c r="I104" s="29">
        <f t="shared" si="12"/>
        <v>57613.756025567462</v>
      </c>
      <c r="J104" s="29">
        <f>SUM($H$18:$H104)</f>
        <v>19288.932276590047</v>
      </c>
    </row>
    <row r="105" spans="1:10">
      <c r="A105" s="23">
        <f t="shared" si="13"/>
        <v>88</v>
      </c>
      <c r="B105" s="24">
        <f t="shared" si="9"/>
        <v>43831</v>
      </c>
      <c r="C105" s="29">
        <f t="shared" si="14"/>
        <v>57613.756025567462</v>
      </c>
      <c r="D105" s="29">
        <f t="shared" si="17"/>
        <v>329.59972702324848</v>
      </c>
      <c r="E105" s="30">
        <f t="shared" si="10"/>
        <v>0</v>
      </c>
      <c r="F105" s="29">
        <f t="shared" si="11"/>
        <v>329.59972702324848</v>
      </c>
      <c r="G105" s="29">
        <f t="shared" si="15"/>
        <v>125.55100776603038</v>
      </c>
      <c r="H105" s="29">
        <f t="shared" si="16"/>
        <v>204.0487192572181</v>
      </c>
      <c r="I105" s="29">
        <f t="shared" si="12"/>
        <v>57488.205017801432</v>
      </c>
      <c r="J105" s="29">
        <f>SUM($H$18:$H105)</f>
        <v>19492.980995847265</v>
      </c>
    </row>
    <row r="106" spans="1:10">
      <c r="A106" s="23">
        <f t="shared" si="13"/>
        <v>89</v>
      </c>
      <c r="B106" s="24">
        <f t="shared" si="9"/>
        <v>43862</v>
      </c>
      <c r="C106" s="29">
        <f t="shared" si="14"/>
        <v>57488.205017801432</v>
      </c>
      <c r="D106" s="29">
        <f t="shared" si="17"/>
        <v>329.59972702324848</v>
      </c>
      <c r="E106" s="30">
        <f t="shared" si="10"/>
        <v>0</v>
      </c>
      <c r="F106" s="29">
        <f t="shared" si="11"/>
        <v>329.59972702324848</v>
      </c>
      <c r="G106" s="29">
        <f t="shared" si="15"/>
        <v>125.99566758520172</v>
      </c>
      <c r="H106" s="29">
        <f t="shared" si="16"/>
        <v>203.60405943804676</v>
      </c>
      <c r="I106" s="29">
        <f t="shared" si="12"/>
        <v>57362.209350216232</v>
      </c>
      <c r="J106" s="29">
        <f>SUM($H$18:$H106)</f>
        <v>19696.585055285312</v>
      </c>
    </row>
    <row r="107" spans="1:10">
      <c r="A107" s="23">
        <f t="shared" si="13"/>
        <v>90</v>
      </c>
      <c r="B107" s="24">
        <f t="shared" si="9"/>
        <v>43891</v>
      </c>
      <c r="C107" s="29">
        <f t="shared" si="14"/>
        <v>57362.209350216232</v>
      </c>
      <c r="D107" s="29">
        <f t="shared" si="17"/>
        <v>329.59972702324848</v>
      </c>
      <c r="E107" s="30">
        <f t="shared" si="10"/>
        <v>0</v>
      </c>
      <c r="F107" s="29">
        <f t="shared" si="11"/>
        <v>329.59972702324848</v>
      </c>
      <c r="G107" s="29">
        <f t="shared" si="15"/>
        <v>126.44190224123264</v>
      </c>
      <c r="H107" s="29">
        <f t="shared" si="16"/>
        <v>203.15782478201584</v>
      </c>
      <c r="I107" s="29">
        <f t="shared" si="12"/>
        <v>57235.767447974999</v>
      </c>
      <c r="J107" s="29">
        <f>SUM($H$18:$H107)</f>
        <v>19899.742880067326</v>
      </c>
    </row>
    <row r="108" spans="1:10">
      <c r="A108" s="23">
        <f t="shared" si="13"/>
        <v>91</v>
      </c>
      <c r="B108" s="24">
        <f t="shared" si="9"/>
        <v>43922</v>
      </c>
      <c r="C108" s="29">
        <f t="shared" si="14"/>
        <v>57235.767447974999</v>
      </c>
      <c r="D108" s="29">
        <f t="shared" si="17"/>
        <v>329.59972702324848</v>
      </c>
      <c r="E108" s="30">
        <f t="shared" si="10"/>
        <v>0</v>
      </c>
      <c r="F108" s="29">
        <f t="shared" si="11"/>
        <v>329.59972702324848</v>
      </c>
      <c r="G108" s="29">
        <f t="shared" si="15"/>
        <v>126.88971731167035</v>
      </c>
      <c r="H108" s="29">
        <f t="shared" si="16"/>
        <v>202.71000971157812</v>
      </c>
      <c r="I108" s="29">
        <f t="shared" si="12"/>
        <v>57108.877730663327</v>
      </c>
      <c r="J108" s="29">
        <f>SUM($H$18:$H108)</f>
        <v>20102.452889778906</v>
      </c>
    </row>
    <row r="109" spans="1:10">
      <c r="A109" s="23">
        <f t="shared" si="13"/>
        <v>92</v>
      </c>
      <c r="B109" s="24">
        <f t="shared" si="9"/>
        <v>43952</v>
      </c>
      <c r="C109" s="29">
        <f t="shared" si="14"/>
        <v>57108.877730663327</v>
      </c>
      <c r="D109" s="29">
        <f t="shared" si="17"/>
        <v>329.59972702324848</v>
      </c>
      <c r="E109" s="30">
        <f t="shared" si="10"/>
        <v>0</v>
      </c>
      <c r="F109" s="29">
        <f t="shared" si="11"/>
        <v>329.59972702324848</v>
      </c>
      <c r="G109" s="29">
        <f t="shared" si="15"/>
        <v>127.33911839381582</v>
      </c>
      <c r="H109" s="29">
        <f t="shared" si="16"/>
        <v>202.26060862943265</v>
      </c>
      <c r="I109" s="29">
        <f t="shared" si="12"/>
        <v>56981.538612269513</v>
      </c>
      <c r="J109" s="29">
        <f>SUM($H$18:$H109)</f>
        <v>20304.713498408339</v>
      </c>
    </row>
    <row r="110" spans="1:10">
      <c r="A110" s="23">
        <f t="shared" si="13"/>
        <v>93</v>
      </c>
      <c r="B110" s="24">
        <f t="shared" si="9"/>
        <v>43983</v>
      </c>
      <c r="C110" s="29">
        <f t="shared" si="14"/>
        <v>56981.538612269513</v>
      </c>
      <c r="D110" s="29">
        <f t="shared" si="17"/>
        <v>329.59972702324848</v>
      </c>
      <c r="E110" s="30">
        <f t="shared" si="10"/>
        <v>0</v>
      </c>
      <c r="F110" s="29">
        <f t="shared" si="11"/>
        <v>329.59972702324848</v>
      </c>
      <c r="G110" s="29">
        <f t="shared" si="15"/>
        <v>127.79011110479397</v>
      </c>
      <c r="H110" s="29">
        <f t="shared" si="16"/>
        <v>201.80961591845451</v>
      </c>
      <c r="I110" s="29">
        <f t="shared" si="12"/>
        <v>56853.748501164722</v>
      </c>
      <c r="J110" s="29">
        <f>SUM($H$18:$H110)</f>
        <v>20506.523114326792</v>
      </c>
    </row>
    <row r="111" spans="1:10">
      <c r="A111" s="23">
        <f t="shared" si="13"/>
        <v>94</v>
      </c>
      <c r="B111" s="24">
        <f t="shared" si="9"/>
        <v>44013</v>
      </c>
      <c r="C111" s="29">
        <f t="shared" si="14"/>
        <v>56853.748501164722</v>
      </c>
      <c r="D111" s="29">
        <f t="shared" si="17"/>
        <v>329.59972702324848</v>
      </c>
      <c r="E111" s="30">
        <f t="shared" si="10"/>
        <v>0</v>
      </c>
      <c r="F111" s="29">
        <f t="shared" si="11"/>
        <v>329.59972702324848</v>
      </c>
      <c r="G111" s="29">
        <f t="shared" si="15"/>
        <v>128.24270108162338</v>
      </c>
      <c r="H111" s="29">
        <f t="shared" si="16"/>
        <v>201.3570259416251</v>
      </c>
      <c r="I111" s="29">
        <f t="shared" si="12"/>
        <v>56725.505800083098</v>
      </c>
      <c r="J111" s="29">
        <f>SUM($H$18:$H111)</f>
        <v>20707.880140268418</v>
      </c>
    </row>
    <row r="112" spans="1:10">
      <c r="A112" s="23">
        <f t="shared" si="13"/>
        <v>95</v>
      </c>
      <c r="B112" s="24">
        <f t="shared" si="9"/>
        <v>44044</v>
      </c>
      <c r="C112" s="29">
        <f t="shared" si="14"/>
        <v>56725.505800083098</v>
      </c>
      <c r="D112" s="29">
        <f t="shared" si="17"/>
        <v>329.59972702324848</v>
      </c>
      <c r="E112" s="30">
        <f t="shared" si="10"/>
        <v>0</v>
      </c>
      <c r="F112" s="29">
        <f t="shared" si="11"/>
        <v>329.59972702324848</v>
      </c>
      <c r="G112" s="29">
        <f t="shared" si="15"/>
        <v>128.69689398128747</v>
      </c>
      <c r="H112" s="29">
        <f t="shared" si="16"/>
        <v>200.902833041961</v>
      </c>
      <c r="I112" s="29">
        <f t="shared" si="12"/>
        <v>56596.808906101811</v>
      </c>
      <c r="J112" s="29">
        <f>SUM($H$18:$H112)</f>
        <v>20908.782973310379</v>
      </c>
    </row>
    <row r="113" spans="1:10">
      <c r="A113" s="23">
        <f t="shared" si="13"/>
        <v>96</v>
      </c>
      <c r="B113" s="24">
        <f t="shared" si="9"/>
        <v>44075</v>
      </c>
      <c r="C113" s="29">
        <f t="shared" si="14"/>
        <v>56596.808906101811</v>
      </c>
      <c r="D113" s="29">
        <f t="shared" si="17"/>
        <v>329.59972702324848</v>
      </c>
      <c r="E113" s="30">
        <f t="shared" si="10"/>
        <v>0</v>
      </c>
      <c r="F113" s="29">
        <f t="shared" si="11"/>
        <v>329.59972702324848</v>
      </c>
      <c r="G113" s="29">
        <f t="shared" si="15"/>
        <v>129.15269548080454</v>
      </c>
      <c r="H113" s="29">
        <f t="shared" si="16"/>
        <v>200.44703154244394</v>
      </c>
      <c r="I113" s="29">
        <f t="shared" si="12"/>
        <v>56467.656210621004</v>
      </c>
      <c r="J113" s="29">
        <f>SUM($H$18:$H113)</f>
        <v>21109.230004852823</v>
      </c>
    </row>
    <row r="114" spans="1:10">
      <c r="A114" s="23">
        <f t="shared" si="13"/>
        <v>97</v>
      </c>
      <c r="B114" s="24">
        <f t="shared" si="9"/>
        <v>44105</v>
      </c>
      <c r="C114" s="29">
        <f t="shared" si="14"/>
        <v>56467.656210621004</v>
      </c>
      <c r="D114" s="29">
        <f t="shared" si="17"/>
        <v>329.59972702324848</v>
      </c>
      <c r="E114" s="30">
        <f t="shared" si="10"/>
        <v>0</v>
      </c>
      <c r="F114" s="29">
        <f t="shared" si="11"/>
        <v>329.59972702324848</v>
      </c>
      <c r="G114" s="29">
        <f t="shared" si="15"/>
        <v>129.61011127729907</v>
      </c>
      <c r="H114" s="29">
        <f t="shared" si="16"/>
        <v>199.98961574594941</v>
      </c>
      <c r="I114" s="29">
        <f t="shared" si="12"/>
        <v>56338.046099343708</v>
      </c>
      <c r="J114" s="29">
        <f>SUM($H$18:$H114)</f>
        <v>21309.219620598771</v>
      </c>
    </row>
    <row r="115" spans="1:10">
      <c r="A115" s="23">
        <f t="shared" si="13"/>
        <v>98</v>
      </c>
      <c r="B115" s="24">
        <f t="shared" si="9"/>
        <v>44136</v>
      </c>
      <c r="C115" s="29">
        <f t="shared" si="14"/>
        <v>56338.046099343708</v>
      </c>
      <c r="D115" s="29">
        <f t="shared" si="17"/>
        <v>329.59972702324848</v>
      </c>
      <c r="E115" s="30">
        <f t="shared" si="10"/>
        <v>0</v>
      </c>
      <c r="F115" s="29">
        <f t="shared" si="11"/>
        <v>329.59972702324848</v>
      </c>
      <c r="G115" s="29">
        <f t="shared" si="15"/>
        <v>130.06914708807284</v>
      </c>
      <c r="H115" s="29">
        <f t="shared" si="16"/>
        <v>199.53057993517564</v>
      </c>
      <c r="I115" s="29">
        <f t="shared" si="12"/>
        <v>56207.976952255638</v>
      </c>
      <c r="J115" s="29">
        <f>SUM($H$18:$H115)</f>
        <v>21508.750200533948</v>
      </c>
    </row>
    <row r="116" spans="1:10">
      <c r="A116" s="23">
        <f t="shared" si="13"/>
        <v>99</v>
      </c>
      <c r="B116" s="24">
        <f t="shared" si="9"/>
        <v>44166</v>
      </c>
      <c r="C116" s="29">
        <f t="shared" si="14"/>
        <v>56207.976952255638</v>
      </c>
      <c r="D116" s="29">
        <f t="shared" si="17"/>
        <v>329.59972702324848</v>
      </c>
      <c r="E116" s="30">
        <f t="shared" si="10"/>
        <v>0</v>
      </c>
      <c r="F116" s="29">
        <f t="shared" si="11"/>
        <v>329.59972702324848</v>
      </c>
      <c r="G116" s="29">
        <f t="shared" si="15"/>
        <v>130.52980865067642</v>
      </c>
      <c r="H116" s="29">
        <f t="shared" si="16"/>
        <v>199.06991837257206</v>
      </c>
      <c r="I116" s="29">
        <f t="shared" si="12"/>
        <v>56077.447143604964</v>
      </c>
      <c r="J116" s="29">
        <f>SUM($H$18:$H116)</f>
        <v>21707.820118906522</v>
      </c>
    </row>
    <row r="117" spans="1:10">
      <c r="A117" s="23">
        <f t="shared" si="13"/>
        <v>100</v>
      </c>
      <c r="B117" s="24">
        <f t="shared" si="9"/>
        <v>44197</v>
      </c>
      <c r="C117" s="29">
        <f t="shared" si="14"/>
        <v>56077.447143604964</v>
      </c>
      <c r="D117" s="29">
        <f t="shared" si="17"/>
        <v>329.59972702324848</v>
      </c>
      <c r="E117" s="30">
        <f t="shared" si="10"/>
        <v>0</v>
      </c>
      <c r="F117" s="29">
        <f t="shared" si="11"/>
        <v>329.59972702324848</v>
      </c>
      <c r="G117" s="29">
        <f t="shared" si="15"/>
        <v>130.99210172298086</v>
      </c>
      <c r="H117" s="29">
        <f t="shared" si="16"/>
        <v>198.60762530026761</v>
      </c>
      <c r="I117" s="29">
        <f t="shared" si="12"/>
        <v>55946.455041881985</v>
      </c>
      <c r="J117" s="29">
        <f>SUM($H$18:$H117)</f>
        <v>21906.427744206791</v>
      </c>
    </row>
    <row r="118" spans="1:10">
      <c r="A118" s="23">
        <f t="shared" si="13"/>
        <v>101</v>
      </c>
      <c r="B118" s="24">
        <f t="shared" si="9"/>
        <v>44228</v>
      </c>
      <c r="C118" s="29">
        <f t="shared" si="14"/>
        <v>55946.455041881985</v>
      </c>
      <c r="D118" s="29">
        <f t="shared" si="17"/>
        <v>329.59972702324848</v>
      </c>
      <c r="E118" s="30">
        <f t="shared" si="10"/>
        <v>0</v>
      </c>
      <c r="F118" s="29">
        <f t="shared" si="11"/>
        <v>329.59972702324848</v>
      </c>
      <c r="G118" s="29">
        <f t="shared" si="15"/>
        <v>131.45603208324977</v>
      </c>
      <c r="H118" s="29">
        <f t="shared" si="16"/>
        <v>198.14369493999871</v>
      </c>
      <c r="I118" s="29">
        <f t="shared" si="12"/>
        <v>55814.999009798732</v>
      </c>
      <c r="J118" s="29">
        <f>SUM($H$18:$H118)</f>
        <v>22104.571439146788</v>
      </c>
    </row>
    <row r="119" spans="1:10">
      <c r="A119" s="23">
        <f t="shared" si="13"/>
        <v>102</v>
      </c>
      <c r="B119" s="24">
        <f t="shared" si="9"/>
        <v>44256</v>
      </c>
      <c r="C119" s="29">
        <f t="shared" si="14"/>
        <v>55814.999009798732</v>
      </c>
      <c r="D119" s="29">
        <f t="shared" si="17"/>
        <v>329.59972702324848</v>
      </c>
      <c r="E119" s="30">
        <f t="shared" si="10"/>
        <v>0</v>
      </c>
      <c r="F119" s="29">
        <f t="shared" si="11"/>
        <v>329.59972702324848</v>
      </c>
      <c r="G119" s="29">
        <f t="shared" si="15"/>
        <v>131.92160553021128</v>
      </c>
      <c r="H119" s="29">
        <f t="shared" si="16"/>
        <v>197.6781214930372</v>
      </c>
      <c r="I119" s="29">
        <f t="shared" si="12"/>
        <v>55683.077404268523</v>
      </c>
      <c r="J119" s="29">
        <f>SUM($H$18:$H119)</f>
        <v>22302.249560639826</v>
      </c>
    </row>
    <row r="120" spans="1:10">
      <c r="A120" s="23">
        <f t="shared" si="13"/>
        <v>103</v>
      </c>
      <c r="B120" s="24">
        <f t="shared" si="9"/>
        <v>44287</v>
      </c>
      <c r="C120" s="29">
        <f t="shared" si="14"/>
        <v>55683.077404268523</v>
      </c>
      <c r="D120" s="29">
        <f t="shared" si="17"/>
        <v>329.59972702324848</v>
      </c>
      <c r="E120" s="30">
        <f t="shared" si="10"/>
        <v>0</v>
      </c>
      <c r="F120" s="29">
        <f t="shared" si="11"/>
        <v>329.59972702324848</v>
      </c>
      <c r="G120" s="29">
        <f t="shared" si="15"/>
        <v>132.38882788313077</v>
      </c>
      <c r="H120" s="29">
        <f t="shared" si="16"/>
        <v>197.2108991401177</v>
      </c>
      <c r="I120" s="29">
        <f t="shared" si="12"/>
        <v>55550.688576385393</v>
      </c>
      <c r="J120" s="29">
        <f>SUM($H$18:$H120)</f>
        <v>22499.460459779944</v>
      </c>
    </row>
    <row r="121" spans="1:10">
      <c r="A121" s="23">
        <f t="shared" si="13"/>
        <v>104</v>
      </c>
      <c r="B121" s="24">
        <f t="shared" si="9"/>
        <v>44317</v>
      </c>
      <c r="C121" s="29">
        <f t="shared" si="14"/>
        <v>55550.688576385393</v>
      </c>
      <c r="D121" s="29">
        <f t="shared" si="17"/>
        <v>329.59972702324848</v>
      </c>
      <c r="E121" s="30">
        <f t="shared" si="10"/>
        <v>0</v>
      </c>
      <c r="F121" s="29">
        <f t="shared" si="11"/>
        <v>329.59972702324848</v>
      </c>
      <c r="G121" s="29">
        <f t="shared" si="15"/>
        <v>132.85770498188353</v>
      </c>
      <c r="H121" s="29">
        <f t="shared" si="16"/>
        <v>196.74202204136495</v>
      </c>
      <c r="I121" s="29">
        <f t="shared" si="12"/>
        <v>55417.830871403508</v>
      </c>
      <c r="J121" s="29">
        <f>SUM($H$18:$H121)</f>
        <v>22696.20248182131</v>
      </c>
    </row>
    <row r="122" spans="1:10">
      <c r="A122" s="23">
        <f t="shared" si="13"/>
        <v>105</v>
      </c>
      <c r="B122" s="24">
        <f t="shared" si="9"/>
        <v>44348</v>
      </c>
      <c r="C122" s="29">
        <f t="shared" si="14"/>
        <v>55417.830871403508</v>
      </c>
      <c r="D122" s="29">
        <f t="shared" si="17"/>
        <v>329.59972702324848</v>
      </c>
      <c r="E122" s="30">
        <f t="shared" si="10"/>
        <v>0</v>
      </c>
      <c r="F122" s="29">
        <f t="shared" si="11"/>
        <v>329.59972702324848</v>
      </c>
      <c r="G122" s="29">
        <f t="shared" si="15"/>
        <v>133.32824268702771</v>
      </c>
      <c r="H122" s="29">
        <f t="shared" si="16"/>
        <v>196.27148433622077</v>
      </c>
      <c r="I122" s="29">
        <f t="shared" si="12"/>
        <v>55284.50262871648</v>
      </c>
      <c r="J122" s="29">
        <f>SUM($H$18:$H122)</f>
        <v>22892.47396615753</v>
      </c>
    </row>
    <row r="123" spans="1:10">
      <c r="A123" s="23">
        <f t="shared" si="13"/>
        <v>106</v>
      </c>
      <c r="B123" s="24">
        <f t="shared" si="9"/>
        <v>44378</v>
      </c>
      <c r="C123" s="29">
        <f t="shared" si="14"/>
        <v>55284.50262871648</v>
      </c>
      <c r="D123" s="29">
        <f t="shared" si="17"/>
        <v>329.59972702324848</v>
      </c>
      <c r="E123" s="30">
        <f t="shared" si="10"/>
        <v>0</v>
      </c>
      <c r="F123" s="29">
        <f t="shared" si="11"/>
        <v>329.59972702324848</v>
      </c>
      <c r="G123" s="29">
        <f t="shared" si="15"/>
        <v>133.8004468798776</v>
      </c>
      <c r="H123" s="29">
        <f t="shared" si="16"/>
        <v>195.79928014337088</v>
      </c>
      <c r="I123" s="29">
        <f t="shared" si="12"/>
        <v>55150.702181836605</v>
      </c>
      <c r="J123" s="29">
        <f>SUM($H$18:$H123)</f>
        <v>23088.273246300902</v>
      </c>
    </row>
    <row r="124" spans="1:10">
      <c r="A124" s="23">
        <f t="shared" si="13"/>
        <v>107</v>
      </c>
      <c r="B124" s="24">
        <f t="shared" si="9"/>
        <v>44409</v>
      </c>
      <c r="C124" s="29">
        <f t="shared" si="14"/>
        <v>55150.702181836605</v>
      </c>
      <c r="D124" s="29">
        <f t="shared" si="17"/>
        <v>329.59972702324848</v>
      </c>
      <c r="E124" s="30">
        <f t="shared" si="10"/>
        <v>0</v>
      </c>
      <c r="F124" s="29">
        <f t="shared" si="11"/>
        <v>329.59972702324848</v>
      </c>
      <c r="G124" s="29">
        <f t="shared" si="15"/>
        <v>134.27432346257714</v>
      </c>
      <c r="H124" s="29">
        <f t="shared" si="16"/>
        <v>195.32540356067133</v>
      </c>
      <c r="I124" s="29">
        <f t="shared" si="12"/>
        <v>55016.427858374031</v>
      </c>
      <c r="J124" s="29">
        <f>SUM($H$18:$H124)</f>
        <v>23283.598649861571</v>
      </c>
    </row>
    <row r="125" spans="1:10">
      <c r="A125" s="23">
        <f t="shared" si="13"/>
        <v>108</v>
      </c>
      <c r="B125" s="24">
        <f t="shared" si="9"/>
        <v>44440</v>
      </c>
      <c r="C125" s="29">
        <f t="shared" si="14"/>
        <v>55016.427858374031</v>
      </c>
      <c r="D125" s="29">
        <f t="shared" si="17"/>
        <v>329.59972702324848</v>
      </c>
      <c r="E125" s="30">
        <f t="shared" si="10"/>
        <v>0</v>
      </c>
      <c r="F125" s="29">
        <f t="shared" si="11"/>
        <v>329.59972702324848</v>
      </c>
      <c r="G125" s="29">
        <f t="shared" si="15"/>
        <v>134.74987835817379</v>
      </c>
      <c r="H125" s="29">
        <f t="shared" si="16"/>
        <v>194.84984866507469</v>
      </c>
      <c r="I125" s="29">
        <f t="shared" si="12"/>
        <v>54881.677980015855</v>
      </c>
      <c r="J125" s="29">
        <f>SUM($H$18:$H125)</f>
        <v>23478.448498526646</v>
      </c>
    </row>
    <row r="126" spans="1:10">
      <c r="A126" s="23">
        <f t="shared" si="13"/>
        <v>109</v>
      </c>
      <c r="B126" s="24">
        <f t="shared" si="9"/>
        <v>44470</v>
      </c>
      <c r="C126" s="29">
        <f t="shared" si="14"/>
        <v>54881.677980015855</v>
      </c>
      <c r="D126" s="29">
        <f t="shared" si="17"/>
        <v>329.59972702324848</v>
      </c>
      <c r="E126" s="30">
        <f t="shared" si="10"/>
        <v>0</v>
      </c>
      <c r="F126" s="29">
        <f t="shared" si="11"/>
        <v>329.59972702324848</v>
      </c>
      <c r="G126" s="29">
        <f t="shared" si="15"/>
        <v>135.2271175106923</v>
      </c>
      <c r="H126" s="29">
        <f t="shared" si="16"/>
        <v>194.37260951255618</v>
      </c>
      <c r="I126" s="29">
        <f t="shared" si="12"/>
        <v>54746.45086250516</v>
      </c>
      <c r="J126" s="29">
        <f>SUM($H$18:$H126)</f>
        <v>23672.821108039203</v>
      </c>
    </row>
    <row r="127" spans="1:10">
      <c r="A127" s="23">
        <f t="shared" si="13"/>
        <v>110</v>
      </c>
      <c r="B127" s="24">
        <f t="shared" si="9"/>
        <v>44501</v>
      </c>
      <c r="C127" s="29">
        <f t="shared" si="14"/>
        <v>54746.45086250516</v>
      </c>
      <c r="D127" s="29">
        <f t="shared" si="17"/>
        <v>329.59972702324848</v>
      </c>
      <c r="E127" s="30">
        <f t="shared" si="10"/>
        <v>0</v>
      </c>
      <c r="F127" s="29">
        <f t="shared" si="11"/>
        <v>329.59972702324848</v>
      </c>
      <c r="G127" s="29">
        <f t="shared" si="15"/>
        <v>135.70604688520936</v>
      </c>
      <c r="H127" s="29">
        <f t="shared" si="16"/>
        <v>193.89368013803912</v>
      </c>
      <c r="I127" s="29">
        <f t="shared" si="12"/>
        <v>54610.744815619953</v>
      </c>
      <c r="J127" s="29">
        <f>SUM($H$18:$H127)</f>
        <v>23866.714788177243</v>
      </c>
    </row>
    <row r="128" spans="1:10">
      <c r="A128" s="23">
        <f t="shared" si="13"/>
        <v>111</v>
      </c>
      <c r="B128" s="24">
        <f t="shared" si="9"/>
        <v>44531</v>
      </c>
      <c r="C128" s="29">
        <f t="shared" si="14"/>
        <v>54610.744815619953</v>
      </c>
      <c r="D128" s="29">
        <f t="shared" si="17"/>
        <v>329.59972702324848</v>
      </c>
      <c r="E128" s="30">
        <f t="shared" si="10"/>
        <v>0</v>
      </c>
      <c r="F128" s="29">
        <f t="shared" si="11"/>
        <v>329.59972702324848</v>
      </c>
      <c r="G128" s="29">
        <f t="shared" si="15"/>
        <v>136.18667246792782</v>
      </c>
      <c r="H128" s="29">
        <f t="shared" si="16"/>
        <v>193.41305455532066</v>
      </c>
      <c r="I128" s="29">
        <f t="shared" si="12"/>
        <v>54474.558143152026</v>
      </c>
      <c r="J128" s="29">
        <f>SUM($H$18:$H128)</f>
        <v>24060.127842732563</v>
      </c>
    </row>
    <row r="129" spans="1:10">
      <c r="A129" s="23">
        <f t="shared" si="13"/>
        <v>112</v>
      </c>
      <c r="B129" s="24">
        <f t="shared" si="9"/>
        <v>44562</v>
      </c>
      <c r="C129" s="29">
        <f t="shared" si="14"/>
        <v>54474.558143152026</v>
      </c>
      <c r="D129" s="29">
        <f t="shared" si="17"/>
        <v>329.59972702324848</v>
      </c>
      <c r="E129" s="30">
        <f t="shared" si="10"/>
        <v>0</v>
      </c>
      <c r="F129" s="29">
        <f t="shared" si="11"/>
        <v>329.59972702324848</v>
      </c>
      <c r="G129" s="29">
        <f t="shared" si="15"/>
        <v>136.66900026625169</v>
      </c>
      <c r="H129" s="29">
        <f t="shared" si="16"/>
        <v>192.93072675699679</v>
      </c>
      <c r="I129" s="29">
        <f t="shared" si="12"/>
        <v>54337.889142885775</v>
      </c>
      <c r="J129" s="29">
        <f>SUM($H$18:$H129)</f>
        <v>24253.05856948956</v>
      </c>
    </row>
    <row r="130" spans="1:10">
      <c r="A130" s="23">
        <f t="shared" si="13"/>
        <v>113</v>
      </c>
      <c r="B130" s="24">
        <f t="shared" si="9"/>
        <v>44593</v>
      </c>
      <c r="C130" s="29">
        <f t="shared" si="14"/>
        <v>54337.889142885775</v>
      </c>
      <c r="D130" s="29">
        <f t="shared" si="17"/>
        <v>329.59972702324848</v>
      </c>
      <c r="E130" s="30">
        <f t="shared" si="10"/>
        <v>0</v>
      </c>
      <c r="F130" s="29">
        <f t="shared" si="11"/>
        <v>329.59972702324848</v>
      </c>
      <c r="G130" s="29">
        <f t="shared" si="15"/>
        <v>137.15303630886135</v>
      </c>
      <c r="H130" s="29">
        <f t="shared" si="16"/>
        <v>192.44669071438713</v>
      </c>
      <c r="I130" s="29">
        <f t="shared" si="12"/>
        <v>54200.736106576915</v>
      </c>
      <c r="J130" s="29">
        <f>SUM($H$18:$H130)</f>
        <v>24445.505260203947</v>
      </c>
    </row>
    <row r="131" spans="1:10">
      <c r="A131" s="23">
        <f t="shared" si="13"/>
        <v>114</v>
      </c>
      <c r="B131" s="24">
        <f t="shared" si="9"/>
        <v>44621</v>
      </c>
      <c r="C131" s="29">
        <f t="shared" si="14"/>
        <v>54200.736106576915</v>
      </c>
      <c r="D131" s="29">
        <f t="shared" si="17"/>
        <v>329.59972702324848</v>
      </c>
      <c r="E131" s="30">
        <f t="shared" si="10"/>
        <v>0</v>
      </c>
      <c r="F131" s="29">
        <f t="shared" si="11"/>
        <v>329.59972702324848</v>
      </c>
      <c r="G131" s="29">
        <f t="shared" si="15"/>
        <v>137.63878664578857</v>
      </c>
      <c r="H131" s="29">
        <f t="shared" si="16"/>
        <v>191.96094037745991</v>
      </c>
      <c r="I131" s="29">
        <f t="shared" si="12"/>
        <v>54063.097319931127</v>
      </c>
      <c r="J131" s="29">
        <f>SUM($H$18:$H131)</f>
        <v>24637.466200581406</v>
      </c>
    </row>
    <row r="132" spans="1:10">
      <c r="A132" s="23">
        <f t="shared" si="13"/>
        <v>115</v>
      </c>
      <c r="B132" s="24">
        <f t="shared" si="9"/>
        <v>44652</v>
      </c>
      <c r="C132" s="29">
        <f t="shared" si="14"/>
        <v>54063.097319931127</v>
      </c>
      <c r="D132" s="29">
        <f t="shared" si="17"/>
        <v>329.59972702324848</v>
      </c>
      <c r="E132" s="30">
        <f t="shared" si="10"/>
        <v>0</v>
      </c>
      <c r="F132" s="29">
        <f t="shared" si="11"/>
        <v>329.59972702324848</v>
      </c>
      <c r="G132" s="29">
        <f t="shared" si="15"/>
        <v>138.1262573484924</v>
      </c>
      <c r="H132" s="29">
        <f t="shared" si="16"/>
        <v>191.47346967475607</v>
      </c>
      <c r="I132" s="29">
        <f t="shared" si="12"/>
        <v>53924.971062582634</v>
      </c>
      <c r="J132" s="29">
        <f>SUM($H$18:$H132)</f>
        <v>24828.939670256161</v>
      </c>
    </row>
    <row r="133" spans="1:10">
      <c r="A133" s="23">
        <f t="shared" si="13"/>
        <v>116</v>
      </c>
      <c r="B133" s="24">
        <f t="shared" si="9"/>
        <v>44682</v>
      </c>
      <c r="C133" s="29">
        <f t="shared" si="14"/>
        <v>53924.971062582634</v>
      </c>
      <c r="D133" s="29">
        <f t="shared" si="17"/>
        <v>329.59972702324848</v>
      </c>
      <c r="E133" s="30">
        <f t="shared" si="10"/>
        <v>0</v>
      </c>
      <c r="F133" s="29">
        <f t="shared" si="11"/>
        <v>329.59972702324848</v>
      </c>
      <c r="G133" s="29">
        <f t="shared" si="15"/>
        <v>138.61545450993498</v>
      </c>
      <c r="H133" s="29">
        <f t="shared" si="16"/>
        <v>190.9842725133135</v>
      </c>
      <c r="I133" s="29">
        <f t="shared" si="12"/>
        <v>53786.355608072699</v>
      </c>
      <c r="J133" s="29">
        <f>SUM($H$18:$H133)</f>
        <v>25019.923942769474</v>
      </c>
    </row>
    <row r="134" spans="1:10">
      <c r="A134" s="23">
        <f t="shared" si="13"/>
        <v>117</v>
      </c>
      <c r="B134" s="24">
        <f t="shared" si="9"/>
        <v>44713</v>
      </c>
      <c r="C134" s="29">
        <f t="shared" si="14"/>
        <v>53786.355608072699</v>
      </c>
      <c r="D134" s="29">
        <f t="shared" si="17"/>
        <v>329.59972702324848</v>
      </c>
      <c r="E134" s="30">
        <f t="shared" si="10"/>
        <v>0</v>
      </c>
      <c r="F134" s="29">
        <f t="shared" si="11"/>
        <v>329.59972702324848</v>
      </c>
      <c r="G134" s="29">
        <f t="shared" si="15"/>
        <v>139.10638424465768</v>
      </c>
      <c r="H134" s="29">
        <f t="shared" si="16"/>
        <v>190.4933427785908</v>
      </c>
      <c r="I134" s="29">
        <f t="shared" si="12"/>
        <v>53647.249223828039</v>
      </c>
      <c r="J134" s="29">
        <f>SUM($H$18:$H134)</f>
        <v>25210.417285548065</v>
      </c>
    </row>
    <row r="135" spans="1:10">
      <c r="A135" s="23">
        <f t="shared" si="13"/>
        <v>118</v>
      </c>
      <c r="B135" s="24">
        <f t="shared" si="9"/>
        <v>44743</v>
      </c>
      <c r="C135" s="29">
        <f t="shared" si="14"/>
        <v>53647.249223828039</v>
      </c>
      <c r="D135" s="29">
        <f t="shared" si="17"/>
        <v>329.59972702324848</v>
      </c>
      <c r="E135" s="30">
        <f t="shared" si="10"/>
        <v>0</v>
      </c>
      <c r="F135" s="29">
        <f t="shared" si="11"/>
        <v>329.59972702324848</v>
      </c>
      <c r="G135" s="29">
        <f t="shared" si="15"/>
        <v>139.59905268885748</v>
      </c>
      <c r="H135" s="29">
        <f t="shared" si="16"/>
        <v>190.00067433439099</v>
      </c>
      <c r="I135" s="29">
        <f t="shared" si="12"/>
        <v>53507.650171139183</v>
      </c>
      <c r="J135" s="29">
        <f>SUM($H$18:$H135)</f>
        <v>25400.417959882456</v>
      </c>
    </row>
    <row r="136" spans="1:10">
      <c r="A136" s="23">
        <f t="shared" si="13"/>
        <v>119</v>
      </c>
      <c r="B136" s="24">
        <f t="shared" si="9"/>
        <v>44774</v>
      </c>
      <c r="C136" s="29">
        <f t="shared" si="14"/>
        <v>53507.650171139183</v>
      </c>
      <c r="D136" s="29">
        <f t="shared" si="17"/>
        <v>329.59972702324848</v>
      </c>
      <c r="E136" s="30">
        <f t="shared" si="10"/>
        <v>0</v>
      </c>
      <c r="F136" s="29">
        <f t="shared" si="11"/>
        <v>329.59972702324848</v>
      </c>
      <c r="G136" s="29">
        <f t="shared" si="15"/>
        <v>140.09346600046385</v>
      </c>
      <c r="H136" s="29">
        <f t="shared" si="16"/>
        <v>189.50626102278463</v>
      </c>
      <c r="I136" s="29">
        <f t="shared" si="12"/>
        <v>53367.556705138719</v>
      </c>
      <c r="J136" s="29">
        <f>SUM($H$18:$H136)</f>
        <v>25589.924220905239</v>
      </c>
    </row>
    <row r="137" spans="1:10">
      <c r="A137" s="23">
        <f t="shared" si="13"/>
        <v>120</v>
      </c>
      <c r="B137" s="24">
        <f t="shared" si="9"/>
        <v>44805</v>
      </c>
      <c r="C137" s="29">
        <f t="shared" si="14"/>
        <v>53367.556705138719</v>
      </c>
      <c r="D137" s="29">
        <f t="shared" si="17"/>
        <v>329.59972702324848</v>
      </c>
      <c r="E137" s="30">
        <f t="shared" si="10"/>
        <v>0</v>
      </c>
      <c r="F137" s="29">
        <f t="shared" si="11"/>
        <v>329.59972702324848</v>
      </c>
      <c r="G137" s="29">
        <f t="shared" si="15"/>
        <v>140.5896303592155</v>
      </c>
      <c r="H137" s="29">
        <f t="shared" si="16"/>
        <v>189.01009666403297</v>
      </c>
      <c r="I137" s="29">
        <f t="shared" si="12"/>
        <v>53226.967074779503</v>
      </c>
      <c r="J137" s="29">
        <f>SUM($H$18:$H137)</f>
        <v>25778.93431756927</v>
      </c>
    </row>
    <row r="138" spans="1:10">
      <c r="A138" s="23">
        <f t="shared" si="13"/>
        <v>121</v>
      </c>
      <c r="B138" s="24">
        <f t="shared" si="9"/>
        <v>44835</v>
      </c>
      <c r="C138" s="29">
        <f t="shared" si="14"/>
        <v>53226.967074779503</v>
      </c>
      <c r="D138" s="29">
        <f t="shared" si="17"/>
        <v>329.59972702324848</v>
      </c>
      <c r="E138" s="30">
        <f t="shared" si="10"/>
        <v>0</v>
      </c>
      <c r="F138" s="29">
        <f t="shared" si="11"/>
        <v>329.59972702324848</v>
      </c>
      <c r="G138" s="29">
        <f t="shared" si="15"/>
        <v>141.08755196673772</v>
      </c>
      <c r="H138" s="29">
        <f t="shared" si="16"/>
        <v>188.51217505651076</v>
      </c>
      <c r="I138" s="29">
        <f t="shared" si="12"/>
        <v>53085.879522812764</v>
      </c>
      <c r="J138" s="29">
        <f>SUM($H$18:$H138)</f>
        <v>25967.446492625782</v>
      </c>
    </row>
    <row r="139" spans="1:10">
      <c r="A139" s="23">
        <f t="shared" si="13"/>
        <v>122</v>
      </c>
      <c r="B139" s="24">
        <f t="shared" si="9"/>
        <v>44866</v>
      </c>
      <c r="C139" s="29">
        <f t="shared" si="14"/>
        <v>53085.879522812764</v>
      </c>
      <c r="D139" s="29">
        <f t="shared" si="17"/>
        <v>329.59972702324848</v>
      </c>
      <c r="E139" s="30">
        <f t="shared" si="10"/>
        <v>0</v>
      </c>
      <c r="F139" s="29">
        <f t="shared" si="11"/>
        <v>329.59972702324848</v>
      </c>
      <c r="G139" s="29">
        <f t="shared" si="15"/>
        <v>141.58723704661992</v>
      </c>
      <c r="H139" s="29">
        <f t="shared" si="16"/>
        <v>188.01248997662856</v>
      </c>
      <c r="I139" s="29">
        <f t="shared" si="12"/>
        <v>52944.292285766147</v>
      </c>
      <c r="J139" s="29">
        <f>SUM($H$18:$H139)</f>
        <v>26155.458982602409</v>
      </c>
    </row>
    <row r="140" spans="1:10">
      <c r="A140" s="23">
        <f t="shared" si="13"/>
        <v>123</v>
      </c>
      <c r="B140" s="24">
        <f t="shared" si="9"/>
        <v>44896</v>
      </c>
      <c r="C140" s="29">
        <f t="shared" si="14"/>
        <v>52944.292285766147</v>
      </c>
      <c r="D140" s="29">
        <f t="shared" si="17"/>
        <v>329.59972702324848</v>
      </c>
      <c r="E140" s="30">
        <f t="shared" si="10"/>
        <v>0</v>
      </c>
      <c r="F140" s="29">
        <f t="shared" si="11"/>
        <v>329.59972702324848</v>
      </c>
      <c r="G140" s="29">
        <f t="shared" si="15"/>
        <v>142.08869184449335</v>
      </c>
      <c r="H140" s="29">
        <f t="shared" si="16"/>
        <v>187.51103517875512</v>
      </c>
      <c r="I140" s="29">
        <f t="shared" si="12"/>
        <v>52802.203593921651</v>
      </c>
      <c r="J140" s="29">
        <f>SUM($H$18:$H140)</f>
        <v>26342.970017781165</v>
      </c>
    </row>
    <row r="141" spans="1:10">
      <c r="A141" s="23">
        <f t="shared" si="13"/>
        <v>124</v>
      </c>
      <c r="B141" s="24">
        <f t="shared" si="9"/>
        <v>44927</v>
      </c>
      <c r="C141" s="29">
        <f t="shared" si="14"/>
        <v>52802.203593921651</v>
      </c>
      <c r="D141" s="29">
        <f t="shared" si="17"/>
        <v>329.59972702324848</v>
      </c>
      <c r="E141" s="30">
        <f t="shared" si="10"/>
        <v>0</v>
      </c>
      <c r="F141" s="29">
        <f t="shared" si="11"/>
        <v>329.59972702324848</v>
      </c>
      <c r="G141" s="29">
        <f t="shared" si="15"/>
        <v>142.5919226281093</v>
      </c>
      <c r="H141" s="29">
        <f t="shared" si="16"/>
        <v>187.00780439513917</v>
      </c>
      <c r="I141" s="29">
        <f t="shared" si="12"/>
        <v>52659.61167129354</v>
      </c>
      <c r="J141" s="29">
        <f>SUM($H$18:$H141)</f>
        <v>26529.977822176304</v>
      </c>
    </row>
    <row r="142" spans="1:10">
      <c r="A142" s="23">
        <f t="shared" si="13"/>
        <v>125</v>
      </c>
      <c r="B142" s="24">
        <f t="shared" si="9"/>
        <v>44958</v>
      </c>
      <c r="C142" s="29">
        <f t="shared" si="14"/>
        <v>52659.61167129354</v>
      </c>
      <c r="D142" s="29">
        <f t="shared" si="17"/>
        <v>329.59972702324848</v>
      </c>
      <c r="E142" s="30">
        <f t="shared" si="10"/>
        <v>0</v>
      </c>
      <c r="F142" s="29">
        <f t="shared" si="11"/>
        <v>329.59972702324848</v>
      </c>
      <c r="G142" s="29">
        <f t="shared" si="15"/>
        <v>143.09693568741719</v>
      </c>
      <c r="H142" s="29">
        <f t="shared" si="16"/>
        <v>186.50279133583129</v>
      </c>
      <c r="I142" s="29">
        <f t="shared" si="12"/>
        <v>52516.514735606121</v>
      </c>
      <c r="J142" s="29">
        <f>SUM($H$18:$H142)</f>
        <v>26716.480613512136</v>
      </c>
    </row>
    <row r="143" spans="1:10">
      <c r="A143" s="23">
        <f t="shared" si="13"/>
        <v>126</v>
      </c>
      <c r="B143" s="24">
        <f t="shared" si="9"/>
        <v>44986</v>
      </c>
      <c r="C143" s="29">
        <f t="shared" si="14"/>
        <v>52516.514735606121</v>
      </c>
      <c r="D143" s="29">
        <f t="shared" si="17"/>
        <v>329.59972702324848</v>
      </c>
      <c r="E143" s="30">
        <f t="shared" si="10"/>
        <v>0</v>
      </c>
      <c r="F143" s="29">
        <f t="shared" si="11"/>
        <v>329.59972702324848</v>
      </c>
      <c r="G143" s="29">
        <f t="shared" si="15"/>
        <v>143.60373733464345</v>
      </c>
      <c r="H143" s="29">
        <f t="shared" si="16"/>
        <v>185.99598968860502</v>
      </c>
      <c r="I143" s="29">
        <f t="shared" si="12"/>
        <v>52372.91099827148</v>
      </c>
      <c r="J143" s="29">
        <f>SUM($H$18:$H143)</f>
        <v>26902.476603200743</v>
      </c>
    </row>
    <row r="144" spans="1:10">
      <c r="A144" s="23">
        <f t="shared" si="13"/>
        <v>127</v>
      </c>
      <c r="B144" s="24">
        <f t="shared" si="9"/>
        <v>45017</v>
      </c>
      <c r="C144" s="29">
        <f t="shared" si="14"/>
        <v>52372.91099827148</v>
      </c>
      <c r="D144" s="29">
        <f t="shared" si="17"/>
        <v>329.59972702324848</v>
      </c>
      <c r="E144" s="30">
        <f t="shared" si="10"/>
        <v>0</v>
      </c>
      <c r="F144" s="29">
        <f t="shared" si="11"/>
        <v>329.59972702324848</v>
      </c>
      <c r="G144" s="29">
        <f t="shared" si="15"/>
        <v>144.11233390437033</v>
      </c>
      <c r="H144" s="29">
        <f t="shared" si="16"/>
        <v>185.48739311887815</v>
      </c>
      <c r="I144" s="29">
        <f t="shared" si="12"/>
        <v>52228.79866436711</v>
      </c>
      <c r="J144" s="29">
        <f>SUM($H$18:$H144)</f>
        <v>27087.96399631962</v>
      </c>
    </row>
    <row r="145" spans="1:10">
      <c r="A145" s="23">
        <f t="shared" si="13"/>
        <v>128</v>
      </c>
      <c r="B145" s="24">
        <f t="shared" si="9"/>
        <v>45047</v>
      </c>
      <c r="C145" s="29">
        <f t="shared" si="14"/>
        <v>52228.79866436711</v>
      </c>
      <c r="D145" s="29">
        <f t="shared" si="17"/>
        <v>329.59972702324848</v>
      </c>
      <c r="E145" s="30">
        <f t="shared" si="10"/>
        <v>0</v>
      </c>
      <c r="F145" s="29">
        <f t="shared" si="11"/>
        <v>329.59972702324848</v>
      </c>
      <c r="G145" s="29">
        <f t="shared" si="15"/>
        <v>144.62273175361494</v>
      </c>
      <c r="H145" s="29">
        <f t="shared" si="16"/>
        <v>184.97699526963353</v>
      </c>
      <c r="I145" s="29">
        <f t="shared" si="12"/>
        <v>52084.175932613492</v>
      </c>
      <c r="J145" s="29">
        <f>SUM($H$18:$H145)</f>
        <v>27272.940991589254</v>
      </c>
    </row>
    <row r="146" spans="1:10">
      <c r="A146" s="23">
        <f t="shared" si="13"/>
        <v>129</v>
      </c>
      <c r="B146" s="24">
        <f t="shared" ref="B146:B209" si="18">IF(Pay_Num&lt;&gt;"",DATE(YEAR(Loan_Start),MONTH(Loan_Start)+(Pay_Num)*12/Num_Pmt_Per_Year,DAY(Loan_Start)),"")</f>
        <v>45078</v>
      </c>
      <c r="C146" s="29">
        <f t="shared" si="14"/>
        <v>52084.175932613492</v>
      </c>
      <c r="D146" s="29">
        <f t="shared" si="17"/>
        <v>329.59972702324848</v>
      </c>
      <c r="E146" s="30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29">
        <f t="shared" ref="F146:F209" si="20">IF(AND(Pay_Num&lt;&gt;"",Sched_Pay+Extra_Pay&lt;Beg_Bal),Sched_Pay+Extra_Pay,IF(Pay_Num&lt;&gt;"",Beg_Bal,""))</f>
        <v>329.59972702324848</v>
      </c>
      <c r="G146" s="29">
        <f t="shared" si="15"/>
        <v>145.13493726190902</v>
      </c>
      <c r="H146" s="29">
        <f t="shared" si="16"/>
        <v>184.46478976133946</v>
      </c>
      <c r="I146" s="29">
        <f t="shared" ref="I146:I209" si="21">IF(AND(Pay_Num&lt;&gt;"",Sched_Pay+Extra_Pay&lt;Beg_Bal),Beg_Bal-Princ,IF(Pay_Num&lt;&gt;"",0,""))</f>
        <v>51939.040995351585</v>
      </c>
      <c r="J146" s="29">
        <f>SUM($H$18:$H146)</f>
        <v>27457.405781350593</v>
      </c>
    </row>
    <row r="147" spans="1:10">
      <c r="A147" s="23">
        <f t="shared" ref="A147:A210" si="22">IF(Values_Entered,A146+1,"")</f>
        <v>130</v>
      </c>
      <c r="B147" s="24">
        <f t="shared" si="18"/>
        <v>45108</v>
      </c>
      <c r="C147" s="29">
        <f t="shared" ref="C147:C210" si="23">IF(Pay_Num&lt;&gt;"",I146,"")</f>
        <v>51939.040995351585</v>
      </c>
      <c r="D147" s="29">
        <f t="shared" si="17"/>
        <v>329.59972702324848</v>
      </c>
      <c r="E147" s="30">
        <f t="shared" si="19"/>
        <v>0</v>
      </c>
      <c r="F147" s="29">
        <f t="shared" si="20"/>
        <v>329.59972702324848</v>
      </c>
      <c r="G147" s="29">
        <f t="shared" ref="G147:G210" si="24">IF(Pay_Num&lt;&gt;"",Total_Pay-Int,"")</f>
        <v>145.64895683137826</v>
      </c>
      <c r="H147" s="29">
        <f t="shared" ref="H147:H210" si="25">IF(Pay_Num&lt;&gt;"",Beg_Bal*Interest_Rate/Num_Pmt_Per_Year,"")</f>
        <v>183.95077019187022</v>
      </c>
      <c r="I147" s="29">
        <f t="shared" si="21"/>
        <v>51793.392038520207</v>
      </c>
      <c r="J147" s="29">
        <f>SUM($H$18:$H147)</f>
        <v>27641.356551542463</v>
      </c>
    </row>
    <row r="148" spans="1:10">
      <c r="A148" s="23">
        <f t="shared" si="22"/>
        <v>131</v>
      </c>
      <c r="B148" s="24">
        <f t="shared" si="18"/>
        <v>45139</v>
      </c>
      <c r="C148" s="29">
        <f t="shared" si="23"/>
        <v>51793.392038520207</v>
      </c>
      <c r="D148" s="29">
        <f t="shared" ref="D148:D211" si="26">IF(Pay_Num&lt;&gt;"",Scheduled_Monthly_Payment,"")</f>
        <v>329.59972702324848</v>
      </c>
      <c r="E148" s="30">
        <f t="shared" si="19"/>
        <v>0</v>
      </c>
      <c r="F148" s="29">
        <f t="shared" si="20"/>
        <v>329.59972702324848</v>
      </c>
      <c r="G148" s="29">
        <f t="shared" si="24"/>
        <v>146.16479688682276</v>
      </c>
      <c r="H148" s="29">
        <f t="shared" si="25"/>
        <v>183.43493013642572</v>
      </c>
      <c r="I148" s="29">
        <f t="shared" si="21"/>
        <v>51647.227241633387</v>
      </c>
      <c r="J148" s="29">
        <f>SUM($H$18:$H148)</f>
        <v>27824.791481678891</v>
      </c>
    </row>
    <row r="149" spans="1:10">
      <c r="A149" s="23">
        <f t="shared" si="22"/>
        <v>132</v>
      </c>
      <c r="B149" s="24">
        <f t="shared" si="18"/>
        <v>45170</v>
      </c>
      <c r="C149" s="29">
        <f t="shared" si="23"/>
        <v>51647.227241633387</v>
      </c>
      <c r="D149" s="29">
        <f t="shared" si="26"/>
        <v>329.59972702324848</v>
      </c>
      <c r="E149" s="30">
        <f t="shared" si="19"/>
        <v>0</v>
      </c>
      <c r="F149" s="29">
        <f t="shared" si="20"/>
        <v>329.59972702324848</v>
      </c>
      <c r="G149" s="29">
        <f t="shared" si="24"/>
        <v>146.68246387579686</v>
      </c>
      <c r="H149" s="29">
        <f t="shared" si="25"/>
        <v>182.91726314745162</v>
      </c>
      <c r="I149" s="29">
        <f t="shared" si="21"/>
        <v>51500.54477775759</v>
      </c>
      <c r="J149" s="29">
        <f>SUM($H$18:$H149)</f>
        <v>28007.708744826341</v>
      </c>
    </row>
    <row r="150" spans="1:10">
      <c r="A150" s="23">
        <f t="shared" si="22"/>
        <v>133</v>
      </c>
      <c r="B150" s="24">
        <f t="shared" si="18"/>
        <v>45200</v>
      </c>
      <c r="C150" s="29">
        <f t="shared" si="23"/>
        <v>51500.54477775759</v>
      </c>
      <c r="D150" s="29">
        <f t="shared" si="26"/>
        <v>329.59972702324848</v>
      </c>
      <c r="E150" s="30">
        <f t="shared" si="19"/>
        <v>0</v>
      </c>
      <c r="F150" s="29">
        <f t="shared" si="20"/>
        <v>329.59972702324848</v>
      </c>
      <c r="G150" s="29">
        <f t="shared" si="24"/>
        <v>147.20196426869035</v>
      </c>
      <c r="H150" s="29">
        <f t="shared" si="25"/>
        <v>182.39776275455813</v>
      </c>
      <c r="I150" s="29">
        <f t="shared" si="21"/>
        <v>51353.342813488896</v>
      </c>
      <c r="J150" s="29">
        <f>SUM($H$18:$H150)</f>
        <v>28190.106507580898</v>
      </c>
    </row>
    <row r="151" spans="1:10">
      <c r="A151" s="23">
        <f t="shared" si="22"/>
        <v>134</v>
      </c>
      <c r="B151" s="24">
        <f t="shared" si="18"/>
        <v>45231</v>
      </c>
      <c r="C151" s="29">
        <f t="shared" si="23"/>
        <v>51353.342813488896</v>
      </c>
      <c r="D151" s="29">
        <f t="shared" si="26"/>
        <v>329.59972702324848</v>
      </c>
      <c r="E151" s="30">
        <f t="shared" si="19"/>
        <v>0</v>
      </c>
      <c r="F151" s="29">
        <f t="shared" si="20"/>
        <v>329.59972702324848</v>
      </c>
      <c r="G151" s="29">
        <f t="shared" si="24"/>
        <v>147.72330455880862</v>
      </c>
      <c r="H151" s="29">
        <f t="shared" si="25"/>
        <v>181.87642246443986</v>
      </c>
      <c r="I151" s="29">
        <f t="shared" si="21"/>
        <v>51205.619508930089</v>
      </c>
      <c r="J151" s="29">
        <f>SUM($H$18:$H151)</f>
        <v>28371.982930045338</v>
      </c>
    </row>
    <row r="152" spans="1:10">
      <c r="A152" s="23">
        <f t="shared" si="22"/>
        <v>135</v>
      </c>
      <c r="B152" s="24">
        <f t="shared" si="18"/>
        <v>45261</v>
      </c>
      <c r="C152" s="29">
        <f t="shared" si="23"/>
        <v>51205.619508930089</v>
      </c>
      <c r="D152" s="29">
        <f t="shared" si="26"/>
        <v>329.59972702324848</v>
      </c>
      <c r="E152" s="30">
        <f t="shared" si="19"/>
        <v>0</v>
      </c>
      <c r="F152" s="29">
        <f t="shared" si="20"/>
        <v>329.59972702324848</v>
      </c>
      <c r="G152" s="29">
        <f t="shared" si="24"/>
        <v>148.24649126245441</v>
      </c>
      <c r="H152" s="29">
        <f t="shared" si="25"/>
        <v>181.35323576079406</v>
      </c>
      <c r="I152" s="29">
        <f t="shared" si="21"/>
        <v>51057.373017667633</v>
      </c>
      <c r="J152" s="29">
        <f>SUM($H$18:$H152)</f>
        <v>28553.336165806133</v>
      </c>
    </row>
    <row r="153" spans="1:10">
      <c r="A153" s="23">
        <f t="shared" si="22"/>
        <v>136</v>
      </c>
      <c r="B153" s="24">
        <f t="shared" si="18"/>
        <v>45292</v>
      </c>
      <c r="C153" s="29">
        <f t="shared" si="23"/>
        <v>51057.373017667633</v>
      </c>
      <c r="D153" s="29">
        <f t="shared" si="26"/>
        <v>329.59972702324848</v>
      </c>
      <c r="E153" s="30">
        <f t="shared" si="19"/>
        <v>0</v>
      </c>
      <c r="F153" s="29">
        <f t="shared" si="20"/>
        <v>329.59972702324848</v>
      </c>
      <c r="G153" s="29">
        <f t="shared" si="24"/>
        <v>148.77153091900894</v>
      </c>
      <c r="H153" s="29">
        <f t="shared" si="25"/>
        <v>180.82819610423954</v>
      </c>
      <c r="I153" s="29">
        <f t="shared" si="21"/>
        <v>50908.601486748623</v>
      </c>
      <c r="J153" s="29">
        <f>SUM($H$18:$H153)</f>
        <v>28734.164361910374</v>
      </c>
    </row>
    <row r="154" spans="1:10">
      <c r="A154" s="23">
        <f t="shared" si="22"/>
        <v>137</v>
      </c>
      <c r="B154" s="24">
        <f t="shared" si="18"/>
        <v>45323</v>
      </c>
      <c r="C154" s="29">
        <f t="shared" si="23"/>
        <v>50908.601486748623</v>
      </c>
      <c r="D154" s="29">
        <f t="shared" si="26"/>
        <v>329.59972702324848</v>
      </c>
      <c r="E154" s="30">
        <f t="shared" si="19"/>
        <v>0</v>
      </c>
      <c r="F154" s="29">
        <f t="shared" si="20"/>
        <v>329.59972702324848</v>
      </c>
      <c r="G154" s="29">
        <f t="shared" si="24"/>
        <v>149.29843009101378</v>
      </c>
      <c r="H154" s="29">
        <f t="shared" si="25"/>
        <v>180.30129693223469</v>
      </c>
      <c r="I154" s="29">
        <f t="shared" si="21"/>
        <v>50759.303056657613</v>
      </c>
      <c r="J154" s="29">
        <f>SUM($H$18:$H154)</f>
        <v>28914.465658842608</v>
      </c>
    </row>
    <row r="155" spans="1:10">
      <c r="A155" s="23">
        <f t="shared" si="22"/>
        <v>138</v>
      </c>
      <c r="B155" s="24">
        <f t="shared" si="18"/>
        <v>45352</v>
      </c>
      <c r="C155" s="29">
        <f t="shared" si="23"/>
        <v>50759.303056657613</v>
      </c>
      <c r="D155" s="29">
        <f t="shared" si="26"/>
        <v>329.59972702324848</v>
      </c>
      <c r="E155" s="30">
        <f t="shared" si="19"/>
        <v>0</v>
      </c>
      <c r="F155" s="29">
        <f t="shared" si="20"/>
        <v>329.59972702324848</v>
      </c>
      <c r="G155" s="29">
        <f t="shared" si="24"/>
        <v>149.82719536425276</v>
      </c>
      <c r="H155" s="29">
        <f t="shared" si="25"/>
        <v>179.77253165899572</v>
      </c>
      <c r="I155" s="29">
        <f t="shared" si="21"/>
        <v>50609.475861293358</v>
      </c>
      <c r="J155" s="29">
        <f>SUM($H$18:$H155)</f>
        <v>29094.238190501605</v>
      </c>
    </row>
    <row r="156" spans="1:10">
      <c r="A156" s="23">
        <f t="shared" si="22"/>
        <v>139</v>
      </c>
      <c r="B156" s="24">
        <f t="shared" si="18"/>
        <v>45383</v>
      </c>
      <c r="C156" s="29">
        <f t="shared" si="23"/>
        <v>50609.475861293358</v>
      </c>
      <c r="D156" s="29">
        <f t="shared" si="26"/>
        <v>329.59972702324848</v>
      </c>
      <c r="E156" s="30">
        <f t="shared" si="19"/>
        <v>0</v>
      </c>
      <c r="F156" s="29">
        <f t="shared" si="20"/>
        <v>329.59972702324848</v>
      </c>
      <c r="G156" s="29">
        <f t="shared" si="24"/>
        <v>150.35783334783449</v>
      </c>
      <c r="H156" s="29">
        <f t="shared" si="25"/>
        <v>179.24189367541399</v>
      </c>
      <c r="I156" s="29">
        <f t="shared" si="21"/>
        <v>50459.118027945522</v>
      </c>
      <c r="J156" s="29">
        <f>SUM($H$18:$H156)</f>
        <v>29273.480084177019</v>
      </c>
    </row>
    <row r="157" spans="1:10">
      <c r="A157" s="23">
        <f t="shared" si="22"/>
        <v>140</v>
      </c>
      <c r="B157" s="24">
        <f t="shared" si="18"/>
        <v>45413</v>
      </c>
      <c r="C157" s="29">
        <f t="shared" si="23"/>
        <v>50459.118027945522</v>
      </c>
      <c r="D157" s="29">
        <f t="shared" si="26"/>
        <v>329.59972702324848</v>
      </c>
      <c r="E157" s="30">
        <f t="shared" si="19"/>
        <v>0</v>
      </c>
      <c r="F157" s="29">
        <f t="shared" si="20"/>
        <v>329.59972702324848</v>
      </c>
      <c r="G157" s="29">
        <f t="shared" si="24"/>
        <v>150.89035067427474</v>
      </c>
      <c r="H157" s="29">
        <f t="shared" si="25"/>
        <v>178.70937634897373</v>
      </c>
      <c r="I157" s="29">
        <f t="shared" si="21"/>
        <v>50308.22767727125</v>
      </c>
      <c r="J157" s="29">
        <f>SUM($H$18:$H157)</f>
        <v>29452.189460525991</v>
      </c>
    </row>
    <row r="158" spans="1:10">
      <c r="A158" s="23">
        <f t="shared" si="22"/>
        <v>141</v>
      </c>
      <c r="B158" s="24">
        <f t="shared" si="18"/>
        <v>45444</v>
      </c>
      <c r="C158" s="29">
        <f t="shared" si="23"/>
        <v>50308.22767727125</v>
      </c>
      <c r="D158" s="29">
        <f t="shared" si="26"/>
        <v>329.59972702324848</v>
      </c>
      <c r="E158" s="30">
        <f t="shared" si="19"/>
        <v>0</v>
      </c>
      <c r="F158" s="29">
        <f t="shared" si="20"/>
        <v>329.59972702324848</v>
      </c>
      <c r="G158" s="29">
        <f t="shared" si="24"/>
        <v>151.42475399957945</v>
      </c>
      <c r="H158" s="29">
        <f t="shared" si="25"/>
        <v>178.17497302366903</v>
      </c>
      <c r="I158" s="29">
        <f t="shared" si="21"/>
        <v>50156.802923271673</v>
      </c>
      <c r="J158" s="29">
        <f>SUM($H$18:$H158)</f>
        <v>29630.364433549661</v>
      </c>
    </row>
    <row r="159" spans="1:10">
      <c r="A159" s="23">
        <f t="shared" si="22"/>
        <v>142</v>
      </c>
      <c r="B159" s="24">
        <f t="shared" si="18"/>
        <v>45474</v>
      </c>
      <c r="C159" s="29">
        <f t="shared" si="23"/>
        <v>50156.802923271673</v>
      </c>
      <c r="D159" s="29">
        <f t="shared" si="26"/>
        <v>329.59972702324848</v>
      </c>
      <c r="E159" s="30">
        <f t="shared" si="19"/>
        <v>0</v>
      </c>
      <c r="F159" s="29">
        <f t="shared" si="20"/>
        <v>329.59972702324848</v>
      </c>
      <c r="G159" s="29">
        <f t="shared" si="24"/>
        <v>151.96105000332798</v>
      </c>
      <c r="H159" s="29">
        <f t="shared" si="25"/>
        <v>177.63867701992049</v>
      </c>
      <c r="I159" s="29">
        <f t="shared" si="21"/>
        <v>50004.841873268342</v>
      </c>
      <c r="J159" s="29">
        <f>SUM($H$18:$H159)</f>
        <v>29808.003110569582</v>
      </c>
    </row>
    <row r="160" spans="1:10">
      <c r="A160" s="23">
        <f t="shared" si="22"/>
        <v>143</v>
      </c>
      <c r="B160" s="24">
        <f t="shared" si="18"/>
        <v>45505</v>
      </c>
      <c r="C160" s="29">
        <f t="shared" si="23"/>
        <v>50004.841873268342</v>
      </c>
      <c r="D160" s="29">
        <f t="shared" si="26"/>
        <v>329.59972702324848</v>
      </c>
      <c r="E160" s="30">
        <f t="shared" si="19"/>
        <v>0</v>
      </c>
      <c r="F160" s="29">
        <f t="shared" si="20"/>
        <v>329.59972702324848</v>
      </c>
      <c r="G160" s="29">
        <f t="shared" si="24"/>
        <v>152.49924538875641</v>
      </c>
      <c r="H160" s="29">
        <f t="shared" si="25"/>
        <v>177.10048163449207</v>
      </c>
      <c r="I160" s="29">
        <f t="shared" si="21"/>
        <v>49852.342627879589</v>
      </c>
      <c r="J160" s="29">
        <f>SUM($H$18:$H160)</f>
        <v>29985.103592204072</v>
      </c>
    </row>
    <row r="161" spans="1:10">
      <c r="A161" s="23">
        <f t="shared" si="22"/>
        <v>144</v>
      </c>
      <c r="B161" s="24">
        <f t="shared" si="18"/>
        <v>45536</v>
      </c>
      <c r="C161" s="29">
        <f t="shared" si="23"/>
        <v>49852.342627879589</v>
      </c>
      <c r="D161" s="29">
        <f t="shared" si="26"/>
        <v>329.59972702324848</v>
      </c>
      <c r="E161" s="30">
        <f t="shared" si="19"/>
        <v>0</v>
      </c>
      <c r="F161" s="29">
        <f t="shared" si="20"/>
        <v>329.59972702324848</v>
      </c>
      <c r="G161" s="29">
        <f t="shared" si="24"/>
        <v>153.03934688284158</v>
      </c>
      <c r="H161" s="29">
        <f t="shared" si="25"/>
        <v>176.56038014040689</v>
      </c>
      <c r="I161" s="29">
        <f t="shared" si="21"/>
        <v>49699.303280996748</v>
      </c>
      <c r="J161" s="29">
        <f>SUM($H$18:$H161)</f>
        <v>30161.663972344479</v>
      </c>
    </row>
    <row r="162" spans="1:10">
      <c r="A162" s="23">
        <f t="shared" si="22"/>
        <v>145</v>
      </c>
      <c r="B162" s="24">
        <f t="shared" si="18"/>
        <v>45566</v>
      </c>
      <c r="C162" s="29">
        <f t="shared" si="23"/>
        <v>49699.303280996748</v>
      </c>
      <c r="D162" s="29">
        <f t="shared" si="26"/>
        <v>329.59972702324848</v>
      </c>
      <c r="E162" s="30">
        <f t="shared" si="19"/>
        <v>0</v>
      </c>
      <c r="F162" s="29">
        <f t="shared" si="20"/>
        <v>329.59972702324848</v>
      </c>
      <c r="G162" s="29">
        <f t="shared" si="24"/>
        <v>153.58136123638499</v>
      </c>
      <c r="H162" s="29">
        <f t="shared" si="25"/>
        <v>176.01836578686348</v>
      </c>
      <c r="I162" s="29">
        <f t="shared" si="21"/>
        <v>49545.721919760363</v>
      </c>
      <c r="J162" s="29">
        <f>SUM($H$18:$H162)</f>
        <v>30337.682338131341</v>
      </c>
    </row>
    <row r="163" spans="1:10">
      <c r="A163" s="23">
        <f t="shared" si="22"/>
        <v>146</v>
      </c>
      <c r="B163" s="24">
        <f t="shared" si="18"/>
        <v>45597</v>
      </c>
      <c r="C163" s="29">
        <f t="shared" si="23"/>
        <v>49545.721919760363</v>
      </c>
      <c r="D163" s="29">
        <f t="shared" si="26"/>
        <v>329.59972702324848</v>
      </c>
      <c r="E163" s="30">
        <f t="shared" si="19"/>
        <v>0</v>
      </c>
      <c r="F163" s="29">
        <f t="shared" si="20"/>
        <v>329.59972702324848</v>
      </c>
      <c r="G163" s="29">
        <f t="shared" si="24"/>
        <v>154.12529522409719</v>
      </c>
      <c r="H163" s="29">
        <f t="shared" si="25"/>
        <v>175.47443179915129</v>
      </c>
      <c r="I163" s="29">
        <f t="shared" si="21"/>
        <v>49391.596624536265</v>
      </c>
      <c r="J163" s="29">
        <f>SUM($H$18:$H163)</f>
        <v>30513.156769930491</v>
      </c>
    </row>
    <row r="164" spans="1:10">
      <c r="A164" s="23">
        <f t="shared" si="22"/>
        <v>147</v>
      </c>
      <c r="B164" s="24">
        <f t="shared" si="18"/>
        <v>45627</v>
      </c>
      <c r="C164" s="29">
        <f t="shared" si="23"/>
        <v>49391.596624536265</v>
      </c>
      <c r="D164" s="29">
        <f t="shared" si="26"/>
        <v>329.59972702324848</v>
      </c>
      <c r="E164" s="30">
        <f t="shared" si="19"/>
        <v>0</v>
      </c>
      <c r="F164" s="29">
        <f t="shared" si="20"/>
        <v>329.59972702324848</v>
      </c>
      <c r="G164" s="29">
        <f t="shared" si="24"/>
        <v>154.67115564468253</v>
      </c>
      <c r="H164" s="29">
        <f t="shared" si="25"/>
        <v>174.92857137856595</v>
      </c>
      <c r="I164" s="29">
        <f t="shared" si="21"/>
        <v>49236.925468891583</v>
      </c>
      <c r="J164" s="29">
        <f>SUM($H$18:$H164)</f>
        <v>30688.085341309055</v>
      </c>
    </row>
    <row r="165" spans="1:10">
      <c r="A165" s="23">
        <f t="shared" si="22"/>
        <v>148</v>
      </c>
      <c r="B165" s="24">
        <f t="shared" si="18"/>
        <v>45658</v>
      </c>
      <c r="C165" s="29">
        <f t="shared" si="23"/>
        <v>49236.925468891583</v>
      </c>
      <c r="D165" s="29">
        <f t="shared" si="26"/>
        <v>329.59972702324848</v>
      </c>
      <c r="E165" s="30">
        <f t="shared" si="19"/>
        <v>0</v>
      </c>
      <c r="F165" s="29">
        <f t="shared" si="20"/>
        <v>329.59972702324848</v>
      </c>
      <c r="G165" s="29">
        <f t="shared" si="24"/>
        <v>155.21894932092411</v>
      </c>
      <c r="H165" s="29">
        <f t="shared" si="25"/>
        <v>174.38077770232437</v>
      </c>
      <c r="I165" s="29">
        <f t="shared" si="21"/>
        <v>49081.70651957066</v>
      </c>
      <c r="J165" s="29">
        <f>SUM($H$18:$H165)</f>
        <v>30862.46611901138</v>
      </c>
    </row>
    <row r="166" spans="1:10">
      <c r="A166" s="23">
        <f t="shared" si="22"/>
        <v>149</v>
      </c>
      <c r="B166" s="24">
        <f t="shared" si="18"/>
        <v>45689</v>
      </c>
      <c r="C166" s="29">
        <f t="shared" si="23"/>
        <v>49081.70651957066</v>
      </c>
      <c r="D166" s="29">
        <f t="shared" si="26"/>
        <v>329.59972702324848</v>
      </c>
      <c r="E166" s="30">
        <f t="shared" si="19"/>
        <v>0</v>
      </c>
      <c r="F166" s="29">
        <f t="shared" si="20"/>
        <v>329.59972702324848</v>
      </c>
      <c r="G166" s="29">
        <f t="shared" si="24"/>
        <v>155.76868309976905</v>
      </c>
      <c r="H166" s="29">
        <f t="shared" si="25"/>
        <v>173.83104392347943</v>
      </c>
      <c r="I166" s="29">
        <f t="shared" si="21"/>
        <v>48925.93783647089</v>
      </c>
      <c r="J166" s="29">
        <f>SUM($H$18:$H166)</f>
        <v>31036.297162934861</v>
      </c>
    </row>
    <row r="167" spans="1:10">
      <c r="A167" s="23">
        <f t="shared" si="22"/>
        <v>150</v>
      </c>
      <c r="B167" s="24">
        <f t="shared" si="18"/>
        <v>45717</v>
      </c>
      <c r="C167" s="29">
        <f t="shared" si="23"/>
        <v>48925.93783647089</v>
      </c>
      <c r="D167" s="29">
        <f t="shared" si="26"/>
        <v>329.59972702324848</v>
      </c>
      <c r="E167" s="30">
        <f t="shared" si="19"/>
        <v>0</v>
      </c>
      <c r="F167" s="29">
        <f t="shared" si="20"/>
        <v>329.59972702324848</v>
      </c>
      <c r="G167" s="29">
        <f t="shared" si="24"/>
        <v>156.32036385241409</v>
      </c>
      <c r="H167" s="29">
        <f t="shared" si="25"/>
        <v>173.27936317083439</v>
      </c>
      <c r="I167" s="29">
        <f t="shared" si="21"/>
        <v>48769.617472618476</v>
      </c>
      <c r="J167" s="29">
        <f>SUM($H$18:$H167)</f>
        <v>31209.576526105695</v>
      </c>
    </row>
    <row r="168" spans="1:10">
      <c r="A168" s="23">
        <f t="shared" si="22"/>
        <v>151</v>
      </c>
      <c r="B168" s="24">
        <f t="shared" si="18"/>
        <v>45748</v>
      </c>
      <c r="C168" s="29">
        <f t="shared" si="23"/>
        <v>48769.617472618476</v>
      </c>
      <c r="D168" s="29">
        <f t="shared" si="26"/>
        <v>329.59972702324848</v>
      </c>
      <c r="E168" s="30">
        <f t="shared" si="19"/>
        <v>0</v>
      </c>
      <c r="F168" s="29">
        <f t="shared" si="20"/>
        <v>329.59972702324848</v>
      </c>
      <c r="G168" s="29">
        <f t="shared" si="24"/>
        <v>156.87399847439136</v>
      </c>
      <c r="H168" s="29">
        <f t="shared" si="25"/>
        <v>172.72572854885712</v>
      </c>
      <c r="I168" s="29">
        <f t="shared" si="21"/>
        <v>48612.743474144088</v>
      </c>
      <c r="J168" s="29">
        <f>SUM($H$18:$H168)</f>
        <v>31382.302254654551</v>
      </c>
    </row>
    <row r="169" spans="1:10">
      <c r="A169" s="23">
        <f t="shared" si="22"/>
        <v>152</v>
      </c>
      <c r="B169" s="24">
        <f t="shared" si="18"/>
        <v>45778</v>
      </c>
      <c r="C169" s="29">
        <f t="shared" si="23"/>
        <v>48612.743474144088</v>
      </c>
      <c r="D169" s="29">
        <f t="shared" si="26"/>
        <v>329.59972702324848</v>
      </c>
      <c r="E169" s="30">
        <f t="shared" si="19"/>
        <v>0</v>
      </c>
      <c r="F169" s="29">
        <f t="shared" si="20"/>
        <v>329.59972702324848</v>
      </c>
      <c r="G169" s="29">
        <f t="shared" si="24"/>
        <v>157.42959388565481</v>
      </c>
      <c r="H169" s="29">
        <f t="shared" si="25"/>
        <v>172.17013313759367</v>
      </c>
      <c r="I169" s="29">
        <f t="shared" si="21"/>
        <v>48455.313880258436</v>
      </c>
      <c r="J169" s="29">
        <f>SUM($H$18:$H169)</f>
        <v>31554.472387792146</v>
      </c>
    </row>
    <row r="170" spans="1:10">
      <c r="A170" s="23">
        <f t="shared" si="22"/>
        <v>153</v>
      </c>
      <c r="B170" s="24">
        <f t="shared" si="18"/>
        <v>45809</v>
      </c>
      <c r="C170" s="29">
        <f t="shared" si="23"/>
        <v>48455.313880258436</v>
      </c>
      <c r="D170" s="29">
        <f t="shared" si="26"/>
        <v>329.59972702324848</v>
      </c>
      <c r="E170" s="30">
        <f t="shared" si="19"/>
        <v>0</v>
      </c>
      <c r="F170" s="29">
        <f t="shared" si="20"/>
        <v>329.59972702324848</v>
      </c>
      <c r="G170" s="29">
        <f t="shared" si="24"/>
        <v>157.98715703066651</v>
      </c>
      <c r="H170" s="29">
        <f t="shared" si="25"/>
        <v>171.61256999258197</v>
      </c>
      <c r="I170" s="29">
        <f t="shared" si="21"/>
        <v>48297.326723227772</v>
      </c>
      <c r="J170" s="29">
        <f>SUM($H$18:$H170)</f>
        <v>31726.084957784729</v>
      </c>
    </row>
    <row r="171" spans="1:10">
      <c r="A171" s="23">
        <f t="shared" si="22"/>
        <v>154</v>
      </c>
      <c r="B171" s="24">
        <f t="shared" si="18"/>
        <v>45839</v>
      </c>
      <c r="C171" s="29">
        <f t="shared" si="23"/>
        <v>48297.326723227772</v>
      </c>
      <c r="D171" s="29">
        <f t="shared" si="26"/>
        <v>329.59972702324848</v>
      </c>
      <c r="E171" s="30">
        <f t="shared" si="19"/>
        <v>0</v>
      </c>
      <c r="F171" s="29">
        <f t="shared" si="20"/>
        <v>329.59972702324848</v>
      </c>
      <c r="G171" s="29">
        <f t="shared" si="24"/>
        <v>158.54669487848346</v>
      </c>
      <c r="H171" s="29">
        <f t="shared" si="25"/>
        <v>171.05303214476501</v>
      </c>
      <c r="I171" s="29">
        <f t="shared" si="21"/>
        <v>48138.780028349291</v>
      </c>
      <c r="J171" s="29">
        <f>SUM($H$18:$H171)</f>
        <v>31897.137989929495</v>
      </c>
    </row>
    <row r="172" spans="1:10">
      <c r="A172" s="23">
        <f t="shared" si="22"/>
        <v>155</v>
      </c>
      <c r="B172" s="24">
        <f t="shared" si="18"/>
        <v>45870</v>
      </c>
      <c r="C172" s="29">
        <f t="shared" si="23"/>
        <v>48138.780028349291</v>
      </c>
      <c r="D172" s="29">
        <f t="shared" si="26"/>
        <v>329.59972702324848</v>
      </c>
      <c r="E172" s="30">
        <f t="shared" si="19"/>
        <v>0</v>
      </c>
      <c r="F172" s="29">
        <f t="shared" si="20"/>
        <v>329.59972702324848</v>
      </c>
      <c r="G172" s="29">
        <f t="shared" si="24"/>
        <v>159.10821442284472</v>
      </c>
      <c r="H172" s="29">
        <f t="shared" si="25"/>
        <v>170.49151260040375</v>
      </c>
      <c r="I172" s="29">
        <f t="shared" si="21"/>
        <v>47979.671813926449</v>
      </c>
      <c r="J172" s="29">
        <f>SUM($H$18:$H172)</f>
        <v>32067.6295025299</v>
      </c>
    </row>
    <row r="173" spans="1:10">
      <c r="A173" s="23">
        <f t="shared" si="22"/>
        <v>156</v>
      </c>
      <c r="B173" s="24">
        <f t="shared" si="18"/>
        <v>45901</v>
      </c>
      <c r="C173" s="29">
        <f t="shared" si="23"/>
        <v>47979.671813926449</v>
      </c>
      <c r="D173" s="29">
        <f t="shared" si="26"/>
        <v>329.59972702324848</v>
      </c>
      <c r="E173" s="30">
        <f t="shared" si="19"/>
        <v>0</v>
      </c>
      <c r="F173" s="29">
        <f t="shared" si="20"/>
        <v>329.59972702324848</v>
      </c>
      <c r="G173" s="29">
        <f t="shared" si="24"/>
        <v>159.67172268225895</v>
      </c>
      <c r="H173" s="29">
        <f t="shared" si="25"/>
        <v>169.92800434098953</v>
      </c>
      <c r="I173" s="29">
        <f t="shared" si="21"/>
        <v>47820.00009124419</v>
      </c>
      <c r="J173" s="29">
        <f>SUM($H$18:$H173)</f>
        <v>32237.557506870889</v>
      </c>
    </row>
    <row r="174" spans="1:10">
      <c r="A174" s="23">
        <f t="shared" si="22"/>
        <v>157</v>
      </c>
      <c r="B174" s="24">
        <f t="shared" si="18"/>
        <v>45931</v>
      </c>
      <c r="C174" s="29">
        <f t="shared" si="23"/>
        <v>47820.00009124419</v>
      </c>
      <c r="D174" s="29">
        <f t="shared" si="26"/>
        <v>329.59972702324848</v>
      </c>
      <c r="E174" s="30">
        <f t="shared" si="19"/>
        <v>0</v>
      </c>
      <c r="F174" s="29">
        <f t="shared" si="20"/>
        <v>329.59972702324848</v>
      </c>
      <c r="G174" s="29">
        <f t="shared" si="24"/>
        <v>160.23722670009195</v>
      </c>
      <c r="H174" s="29">
        <f t="shared" si="25"/>
        <v>169.36250032315652</v>
      </c>
      <c r="I174" s="29">
        <f t="shared" si="21"/>
        <v>47659.7628645441</v>
      </c>
      <c r="J174" s="29">
        <f>SUM($H$18:$H174)</f>
        <v>32406.920007194047</v>
      </c>
    </row>
    <row r="175" spans="1:10">
      <c r="A175" s="23">
        <f t="shared" si="22"/>
        <v>158</v>
      </c>
      <c r="B175" s="24">
        <f t="shared" si="18"/>
        <v>45962</v>
      </c>
      <c r="C175" s="29">
        <f t="shared" si="23"/>
        <v>47659.7628645441</v>
      </c>
      <c r="D175" s="29">
        <f t="shared" si="26"/>
        <v>329.59972702324848</v>
      </c>
      <c r="E175" s="30">
        <f t="shared" si="19"/>
        <v>0</v>
      </c>
      <c r="F175" s="29">
        <f t="shared" si="20"/>
        <v>329.59972702324848</v>
      </c>
      <c r="G175" s="29">
        <f t="shared" si="24"/>
        <v>160.80473354465479</v>
      </c>
      <c r="H175" s="29">
        <f t="shared" si="25"/>
        <v>168.79499347859368</v>
      </c>
      <c r="I175" s="29">
        <f t="shared" si="21"/>
        <v>47498.958130999446</v>
      </c>
      <c r="J175" s="29">
        <f>SUM($H$18:$H175)</f>
        <v>32575.715000672641</v>
      </c>
    </row>
    <row r="176" spans="1:10">
      <c r="A176" s="23">
        <f t="shared" si="22"/>
        <v>159</v>
      </c>
      <c r="B176" s="24">
        <f t="shared" si="18"/>
        <v>45992</v>
      </c>
      <c r="C176" s="29">
        <f t="shared" si="23"/>
        <v>47498.958130999446</v>
      </c>
      <c r="D176" s="29">
        <f t="shared" si="26"/>
        <v>329.59972702324848</v>
      </c>
      <c r="E176" s="30">
        <f t="shared" si="19"/>
        <v>0</v>
      </c>
      <c r="F176" s="29">
        <f t="shared" si="20"/>
        <v>329.59972702324848</v>
      </c>
      <c r="G176" s="29">
        <f t="shared" si="24"/>
        <v>161.37425030929208</v>
      </c>
      <c r="H176" s="29">
        <f t="shared" si="25"/>
        <v>168.2254767139564</v>
      </c>
      <c r="I176" s="29">
        <f t="shared" si="21"/>
        <v>47337.583880690152</v>
      </c>
      <c r="J176" s="29">
        <f>SUM($H$18:$H176)</f>
        <v>32743.940477386597</v>
      </c>
    </row>
    <row r="177" spans="1:10">
      <c r="A177" s="23">
        <f t="shared" si="22"/>
        <v>160</v>
      </c>
      <c r="B177" s="24">
        <f t="shared" si="18"/>
        <v>46023</v>
      </c>
      <c r="C177" s="29">
        <f t="shared" si="23"/>
        <v>47337.583880690152</v>
      </c>
      <c r="D177" s="29">
        <f t="shared" si="26"/>
        <v>329.59972702324848</v>
      </c>
      <c r="E177" s="30">
        <f t="shared" si="19"/>
        <v>0</v>
      </c>
      <c r="F177" s="29">
        <f t="shared" si="20"/>
        <v>329.59972702324848</v>
      </c>
      <c r="G177" s="29">
        <f t="shared" si="24"/>
        <v>161.94578411247085</v>
      </c>
      <c r="H177" s="29">
        <f t="shared" si="25"/>
        <v>167.65394291077763</v>
      </c>
      <c r="I177" s="29">
        <f t="shared" si="21"/>
        <v>47175.638096577684</v>
      </c>
      <c r="J177" s="29">
        <f>SUM($H$18:$H177)</f>
        <v>32911.594420297377</v>
      </c>
    </row>
    <row r="178" spans="1:10">
      <c r="A178" s="23">
        <f t="shared" si="22"/>
        <v>161</v>
      </c>
      <c r="B178" s="24">
        <f t="shared" si="18"/>
        <v>46054</v>
      </c>
      <c r="C178" s="29">
        <f t="shared" si="23"/>
        <v>47175.638096577684</v>
      </c>
      <c r="D178" s="29">
        <f t="shared" si="26"/>
        <v>329.59972702324848</v>
      </c>
      <c r="E178" s="30">
        <f t="shared" si="19"/>
        <v>0</v>
      </c>
      <c r="F178" s="29">
        <f t="shared" si="20"/>
        <v>329.59972702324848</v>
      </c>
      <c r="G178" s="29">
        <f t="shared" si="24"/>
        <v>162.51934209786916</v>
      </c>
      <c r="H178" s="29">
        <f t="shared" si="25"/>
        <v>167.08038492537932</v>
      </c>
      <c r="I178" s="29">
        <f t="shared" si="21"/>
        <v>47013.118754479816</v>
      </c>
      <c r="J178" s="29">
        <f>SUM($H$18:$H178)</f>
        <v>33078.674805222756</v>
      </c>
    </row>
    <row r="179" spans="1:10">
      <c r="A179" s="23">
        <f t="shared" si="22"/>
        <v>162</v>
      </c>
      <c r="B179" s="24">
        <f t="shared" si="18"/>
        <v>46082</v>
      </c>
      <c r="C179" s="29">
        <f t="shared" si="23"/>
        <v>47013.118754479816</v>
      </c>
      <c r="D179" s="29">
        <f t="shared" si="26"/>
        <v>329.59972702324848</v>
      </c>
      <c r="E179" s="30">
        <f t="shared" si="19"/>
        <v>0</v>
      </c>
      <c r="F179" s="29">
        <f t="shared" si="20"/>
        <v>329.59972702324848</v>
      </c>
      <c r="G179" s="29">
        <f t="shared" si="24"/>
        <v>163.09493143446579</v>
      </c>
      <c r="H179" s="29">
        <f t="shared" si="25"/>
        <v>166.50479558878268</v>
      </c>
      <c r="I179" s="29">
        <f t="shared" si="21"/>
        <v>46850.023823045347</v>
      </c>
      <c r="J179" s="29">
        <f>SUM($H$18:$H179)</f>
        <v>33245.179600811542</v>
      </c>
    </row>
    <row r="180" spans="1:10">
      <c r="A180" s="23">
        <f t="shared" si="22"/>
        <v>163</v>
      </c>
      <c r="B180" s="24">
        <f t="shared" si="18"/>
        <v>46113</v>
      </c>
      <c r="C180" s="29">
        <f t="shared" si="23"/>
        <v>46850.023823045347</v>
      </c>
      <c r="D180" s="29">
        <f t="shared" si="26"/>
        <v>329.59972702324848</v>
      </c>
      <c r="E180" s="30">
        <f t="shared" si="19"/>
        <v>0</v>
      </c>
      <c r="F180" s="29">
        <f t="shared" si="20"/>
        <v>329.59972702324848</v>
      </c>
      <c r="G180" s="29">
        <f t="shared" si="24"/>
        <v>163.67255931662953</v>
      </c>
      <c r="H180" s="29">
        <f t="shared" si="25"/>
        <v>165.92716770661895</v>
      </c>
      <c r="I180" s="29">
        <f t="shared" si="21"/>
        <v>46686.35126372872</v>
      </c>
      <c r="J180" s="29">
        <f>SUM($H$18:$H180)</f>
        <v>33411.106768518162</v>
      </c>
    </row>
    <row r="181" spans="1:10">
      <c r="A181" s="23">
        <f t="shared" si="22"/>
        <v>164</v>
      </c>
      <c r="B181" s="24">
        <f t="shared" si="18"/>
        <v>46143</v>
      </c>
      <c r="C181" s="29">
        <f t="shared" si="23"/>
        <v>46686.35126372872</v>
      </c>
      <c r="D181" s="29">
        <f t="shared" si="26"/>
        <v>329.59972702324848</v>
      </c>
      <c r="E181" s="30">
        <f t="shared" si="19"/>
        <v>0</v>
      </c>
      <c r="F181" s="29">
        <f t="shared" si="20"/>
        <v>329.59972702324848</v>
      </c>
      <c r="G181" s="29">
        <f t="shared" si="24"/>
        <v>164.25223296420924</v>
      </c>
      <c r="H181" s="29">
        <f t="shared" si="25"/>
        <v>165.34749405903924</v>
      </c>
      <c r="I181" s="29">
        <f t="shared" si="21"/>
        <v>46522.099030764512</v>
      </c>
      <c r="J181" s="29">
        <f>SUM($H$18:$H181)</f>
        <v>33576.454262577201</v>
      </c>
    </row>
    <row r="182" spans="1:10">
      <c r="A182" s="23">
        <f t="shared" si="22"/>
        <v>165</v>
      </c>
      <c r="B182" s="24">
        <f t="shared" si="18"/>
        <v>46174</v>
      </c>
      <c r="C182" s="29">
        <f t="shared" si="23"/>
        <v>46522.099030764512</v>
      </c>
      <c r="D182" s="29">
        <f t="shared" si="26"/>
        <v>329.59972702324848</v>
      </c>
      <c r="E182" s="30">
        <f t="shared" si="19"/>
        <v>0</v>
      </c>
      <c r="F182" s="29">
        <f t="shared" si="20"/>
        <v>329.59972702324848</v>
      </c>
      <c r="G182" s="29">
        <f t="shared" si="24"/>
        <v>164.83395962262415</v>
      </c>
      <c r="H182" s="29">
        <f t="shared" si="25"/>
        <v>164.76576740062433</v>
      </c>
      <c r="I182" s="29">
        <f t="shared" si="21"/>
        <v>46357.26507114189</v>
      </c>
      <c r="J182" s="29">
        <f>SUM($H$18:$H182)</f>
        <v>33741.220029977827</v>
      </c>
    </row>
    <row r="183" spans="1:10">
      <c r="A183" s="23">
        <f t="shared" si="22"/>
        <v>166</v>
      </c>
      <c r="B183" s="24">
        <f t="shared" si="18"/>
        <v>46204</v>
      </c>
      <c r="C183" s="29">
        <f t="shared" si="23"/>
        <v>46357.26507114189</v>
      </c>
      <c r="D183" s="29">
        <f t="shared" si="26"/>
        <v>329.59972702324848</v>
      </c>
      <c r="E183" s="30">
        <f t="shared" si="19"/>
        <v>0</v>
      </c>
      <c r="F183" s="29">
        <f t="shared" si="20"/>
        <v>329.59972702324848</v>
      </c>
      <c r="G183" s="29">
        <f t="shared" si="24"/>
        <v>165.41774656295428</v>
      </c>
      <c r="H183" s="29">
        <f t="shared" si="25"/>
        <v>164.1819804602942</v>
      </c>
      <c r="I183" s="29">
        <f t="shared" si="21"/>
        <v>46191.847324578936</v>
      </c>
      <c r="J183" s="29">
        <f>SUM($H$18:$H183)</f>
        <v>33905.40201043812</v>
      </c>
    </row>
    <row r="184" spans="1:10">
      <c r="A184" s="23">
        <f t="shared" si="22"/>
        <v>167</v>
      </c>
      <c r="B184" s="24">
        <f t="shared" si="18"/>
        <v>46235</v>
      </c>
      <c r="C184" s="29">
        <f t="shared" si="23"/>
        <v>46191.847324578936</v>
      </c>
      <c r="D184" s="29">
        <f t="shared" si="26"/>
        <v>329.59972702324848</v>
      </c>
      <c r="E184" s="30">
        <f t="shared" si="19"/>
        <v>0</v>
      </c>
      <c r="F184" s="29">
        <f t="shared" si="20"/>
        <v>329.59972702324848</v>
      </c>
      <c r="G184" s="29">
        <f t="shared" si="24"/>
        <v>166.00360108203139</v>
      </c>
      <c r="H184" s="29">
        <f t="shared" si="25"/>
        <v>163.59612594121708</v>
      </c>
      <c r="I184" s="29">
        <f t="shared" si="21"/>
        <v>46025.843723496902</v>
      </c>
      <c r="J184" s="29">
        <f>SUM($H$18:$H184)</f>
        <v>34068.998136379334</v>
      </c>
    </row>
    <row r="185" spans="1:10">
      <c r="A185" s="23">
        <f t="shared" si="22"/>
        <v>168</v>
      </c>
      <c r="B185" s="24">
        <f t="shared" si="18"/>
        <v>46266</v>
      </c>
      <c r="C185" s="29">
        <f t="shared" si="23"/>
        <v>46025.843723496902</v>
      </c>
      <c r="D185" s="29">
        <f t="shared" si="26"/>
        <v>329.59972702324848</v>
      </c>
      <c r="E185" s="30">
        <f t="shared" si="19"/>
        <v>0</v>
      </c>
      <c r="F185" s="29">
        <f t="shared" si="20"/>
        <v>329.59972702324848</v>
      </c>
      <c r="G185" s="29">
        <f t="shared" si="24"/>
        <v>166.59153050253028</v>
      </c>
      <c r="H185" s="29">
        <f t="shared" si="25"/>
        <v>163.0081965207182</v>
      </c>
      <c r="I185" s="29">
        <f t="shared" si="21"/>
        <v>45859.252192994369</v>
      </c>
      <c r="J185" s="29">
        <f>SUM($H$18:$H185)</f>
        <v>34232.006332900055</v>
      </c>
    </row>
    <row r="186" spans="1:10">
      <c r="A186" s="23">
        <f t="shared" si="22"/>
        <v>169</v>
      </c>
      <c r="B186" s="24">
        <f t="shared" si="18"/>
        <v>46296</v>
      </c>
      <c r="C186" s="29">
        <f t="shared" si="23"/>
        <v>45859.252192994369</v>
      </c>
      <c r="D186" s="29">
        <f t="shared" si="26"/>
        <v>329.59972702324848</v>
      </c>
      <c r="E186" s="30">
        <f t="shared" si="19"/>
        <v>0</v>
      </c>
      <c r="F186" s="29">
        <f t="shared" si="20"/>
        <v>329.59972702324848</v>
      </c>
      <c r="G186" s="29">
        <f t="shared" si="24"/>
        <v>167.18154217306008</v>
      </c>
      <c r="H186" s="29">
        <f t="shared" si="25"/>
        <v>162.4181848501884</v>
      </c>
      <c r="I186" s="29">
        <f t="shared" si="21"/>
        <v>45692.070650821312</v>
      </c>
      <c r="J186" s="29">
        <f>SUM($H$18:$H186)</f>
        <v>34394.424517750245</v>
      </c>
    </row>
    <row r="187" spans="1:10">
      <c r="A187" s="23">
        <f t="shared" si="22"/>
        <v>170</v>
      </c>
      <c r="B187" s="24">
        <f t="shared" si="18"/>
        <v>46327</v>
      </c>
      <c r="C187" s="29">
        <f t="shared" si="23"/>
        <v>45692.070650821312</v>
      </c>
      <c r="D187" s="29">
        <f t="shared" si="26"/>
        <v>329.59972702324848</v>
      </c>
      <c r="E187" s="30">
        <f t="shared" si="19"/>
        <v>0</v>
      </c>
      <c r="F187" s="29">
        <f t="shared" si="20"/>
        <v>329.59972702324848</v>
      </c>
      <c r="G187" s="29">
        <f t="shared" si="24"/>
        <v>167.77364346825632</v>
      </c>
      <c r="H187" s="29">
        <f t="shared" si="25"/>
        <v>161.82608355499215</v>
      </c>
      <c r="I187" s="29">
        <f t="shared" si="21"/>
        <v>45524.297007353052</v>
      </c>
      <c r="J187" s="29">
        <f>SUM($H$18:$H187)</f>
        <v>34556.250601305241</v>
      </c>
    </row>
    <row r="188" spans="1:10">
      <c r="A188" s="23">
        <f t="shared" si="22"/>
        <v>171</v>
      </c>
      <c r="B188" s="24">
        <f t="shared" si="18"/>
        <v>46357</v>
      </c>
      <c r="C188" s="29">
        <f t="shared" si="23"/>
        <v>45524.297007353052</v>
      </c>
      <c r="D188" s="29">
        <f t="shared" si="26"/>
        <v>329.59972702324848</v>
      </c>
      <c r="E188" s="30">
        <f t="shared" si="19"/>
        <v>0</v>
      </c>
      <c r="F188" s="29">
        <f t="shared" si="20"/>
        <v>329.59972702324848</v>
      </c>
      <c r="G188" s="29">
        <f t="shared" si="24"/>
        <v>168.36784178887308</v>
      </c>
      <c r="H188" s="29">
        <f t="shared" si="25"/>
        <v>161.2318852343754</v>
      </c>
      <c r="I188" s="29">
        <f t="shared" si="21"/>
        <v>45355.929165564179</v>
      </c>
      <c r="J188" s="29">
        <f>SUM($H$18:$H188)</f>
        <v>34717.482486539615</v>
      </c>
    </row>
    <row r="189" spans="1:10">
      <c r="A189" s="23">
        <f t="shared" si="22"/>
        <v>172</v>
      </c>
      <c r="B189" s="24">
        <f t="shared" si="18"/>
        <v>46388</v>
      </c>
      <c r="C189" s="29">
        <f t="shared" si="23"/>
        <v>45355.929165564179</v>
      </c>
      <c r="D189" s="29">
        <f t="shared" si="26"/>
        <v>329.59972702324848</v>
      </c>
      <c r="E189" s="30">
        <f t="shared" si="19"/>
        <v>0</v>
      </c>
      <c r="F189" s="29">
        <f t="shared" si="20"/>
        <v>329.59972702324848</v>
      </c>
      <c r="G189" s="29">
        <f t="shared" si="24"/>
        <v>168.96414456187532</v>
      </c>
      <c r="H189" s="29">
        <f t="shared" si="25"/>
        <v>160.63558246137316</v>
      </c>
      <c r="I189" s="29">
        <f t="shared" si="21"/>
        <v>45186.965021002303</v>
      </c>
      <c r="J189" s="29">
        <f>SUM($H$18:$H189)</f>
        <v>34878.118069000986</v>
      </c>
    </row>
    <row r="190" spans="1:10">
      <c r="A190" s="23">
        <f t="shared" si="22"/>
        <v>173</v>
      </c>
      <c r="B190" s="24">
        <f t="shared" si="18"/>
        <v>46419</v>
      </c>
      <c r="C190" s="29">
        <f t="shared" si="23"/>
        <v>45186.965021002303</v>
      </c>
      <c r="D190" s="29">
        <f t="shared" si="26"/>
        <v>329.59972702324848</v>
      </c>
      <c r="E190" s="30">
        <f t="shared" si="19"/>
        <v>0</v>
      </c>
      <c r="F190" s="29">
        <f t="shared" si="20"/>
        <v>329.59972702324848</v>
      </c>
      <c r="G190" s="29">
        <f t="shared" si="24"/>
        <v>169.56255924053198</v>
      </c>
      <c r="H190" s="29">
        <f t="shared" si="25"/>
        <v>160.03716778271649</v>
      </c>
      <c r="I190" s="29">
        <f t="shared" si="21"/>
        <v>45017.402461761769</v>
      </c>
      <c r="J190" s="29">
        <f>SUM($H$18:$H190)</f>
        <v>35038.155236783699</v>
      </c>
    </row>
    <row r="191" spans="1:10">
      <c r="A191" s="23">
        <f t="shared" si="22"/>
        <v>174</v>
      </c>
      <c r="B191" s="24">
        <f t="shared" si="18"/>
        <v>46447</v>
      </c>
      <c r="C191" s="29">
        <f t="shared" si="23"/>
        <v>45017.402461761769</v>
      </c>
      <c r="D191" s="29">
        <f t="shared" si="26"/>
        <v>329.59972702324848</v>
      </c>
      <c r="E191" s="30">
        <f t="shared" si="19"/>
        <v>0</v>
      </c>
      <c r="F191" s="29">
        <f t="shared" si="20"/>
        <v>329.59972702324848</v>
      </c>
      <c r="G191" s="29">
        <f t="shared" si="24"/>
        <v>170.16309330450886</v>
      </c>
      <c r="H191" s="29">
        <f t="shared" si="25"/>
        <v>159.43663371873961</v>
      </c>
      <c r="I191" s="29">
        <f t="shared" si="21"/>
        <v>44847.23936845726</v>
      </c>
      <c r="J191" s="29">
        <f>SUM($H$18:$H191)</f>
        <v>35197.591870502438</v>
      </c>
    </row>
    <row r="192" spans="1:10">
      <c r="A192" s="23">
        <f t="shared" si="22"/>
        <v>175</v>
      </c>
      <c r="B192" s="24">
        <f t="shared" si="18"/>
        <v>46478</v>
      </c>
      <c r="C192" s="29">
        <f t="shared" si="23"/>
        <v>44847.23936845726</v>
      </c>
      <c r="D192" s="29">
        <f t="shared" si="26"/>
        <v>329.59972702324848</v>
      </c>
      <c r="E192" s="30">
        <f t="shared" si="19"/>
        <v>0</v>
      </c>
      <c r="F192" s="29">
        <f t="shared" si="20"/>
        <v>329.59972702324848</v>
      </c>
      <c r="G192" s="29">
        <f t="shared" si="24"/>
        <v>170.76575425996234</v>
      </c>
      <c r="H192" s="29">
        <f t="shared" si="25"/>
        <v>158.83397276328614</v>
      </c>
      <c r="I192" s="29">
        <f t="shared" si="21"/>
        <v>44676.473614197297</v>
      </c>
      <c r="J192" s="29">
        <f>SUM($H$18:$H192)</f>
        <v>35356.425843265723</v>
      </c>
    </row>
    <row r="193" spans="1:10">
      <c r="A193" s="23">
        <f t="shared" si="22"/>
        <v>176</v>
      </c>
      <c r="B193" s="24">
        <f t="shared" si="18"/>
        <v>46508</v>
      </c>
      <c r="C193" s="29">
        <f t="shared" si="23"/>
        <v>44676.473614197297</v>
      </c>
      <c r="D193" s="29">
        <f t="shared" si="26"/>
        <v>329.59972702324848</v>
      </c>
      <c r="E193" s="30">
        <f t="shared" si="19"/>
        <v>0</v>
      </c>
      <c r="F193" s="29">
        <f t="shared" si="20"/>
        <v>329.59972702324848</v>
      </c>
      <c r="G193" s="29">
        <f t="shared" si="24"/>
        <v>171.37054963963303</v>
      </c>
      <c r="H193" s="29">
        <f t="shared" si="25"/>
        <v>158.22917738361545</v>
      </c>
      <c r="I193" s="29">
        <f t="shared" si="21"/>
        <v>44505.103064557661</v>
      </c>
      <c r="J193" s="29">
        <f>SUM($H$18:$H193)</f>
        <v>35514.655020649341</v>
      </c>
    </row>
    <row r="194" spans="1:10">
      <c r="A194" s="23">
        <f t="shared" si="22"/>
        <v>177</v>
      </c>
      <c r="B194" s="24">
        <f t="shared" si="18"/>
        <v>46539</v>
      </c>
      <c r="C194" s="29">
        <f t="shared" si="23"/>
        <v>44505.103064557661</v>
      </c>
      <c r="D194" s="29">
        <f t="shared" si="26"/>
        <v>329.59972702324848</v>
      </c>
      <c r="E194" s="30">
        <f t="shared" si="19"/>
        <v>0</v>
      </c>
      <c r="F194" s="29">
        <f t="shared" si="20"/>
        <v>329.59972702324848</v>
      </c>
      <c r="G194" s="29">
        <f t="shared" si="24"/>
        <v>171.97748700294008</v>
      </c>
      <c r="H194" s="29">
        <f t="shared" si="25"/>
        <v>157.6222400203084</v>
      </c>
      <c r="I194" s="29">
        <f t="shared" si="21"/>
        <v>44333.125577554718</v>
      </c>
      <c r="J194" s="29">
        <f>SUM($H$18:$H194)</f>
        <v>35672.277260669653</v>
      </c>
    </row>
    <row r="195" spans="1:10">
      <c r="A195" s="23">
        <f t="shared" si="22"/>
        <v>178</v>
      </c>
      <c r="B195" s="24">
        <f t="shared" si="18"/>
        <v>46569</v>
      </c>
      <c r="C195" s="29">
        <f t="shared" si="23"/>
        <v>44333.125577554718</v>
      </c>
      <c r="D195" s="29">
        <f t="shared" si="26"/>
        <v>329.59972702324848</v>
      </c>
      <c r="E195" s="30">
        <f t="shared" si="19"/>
        <v>0</v>
      </c>
      <c r="F195" s="29">
        <f t="shared" si="20"/>
        <v>329.59972702324848</v>
      </c>
      <c r="G195" s="29">
        <f t="shared" si="24"/>
        <v>172.5865739360755</v>
      </c>
      <c r="H195" s="29">
        <f t="shared" si="25"/>
        <v>157.01315308717298</v>
      </c>
      <c r="I195" s="29">
        <f t="shared" si="21"/>
        <v>44160.539003618644</v>
      </c>
      <c r="J195" s="29">
        <f>SUM($H$18:$H195)</f>
        <v>35829.290413756826</v>
      </c>
    </row>
    <row r="196" spans="1:10">
      <c r="A196" s="23">
        <f t="shared" si="22"/>
        <v>179</v>
      </c>
      <c r="B196" s="24">
        <f t="shared" si="18"/>
        <v>46600</v>
      </c>
      <c r="C196" s="29">
        <f t="shared" si="23"/>
        <v>44160.539003618644</v>
      </c>
      <c r="D196" s="29">
        <f t="shared" si="26"/>
        <v>329.59972702324848</v>
      </c>
      <c r="E196" s="30">
        <f t="shared" si="19"/>
        <v>0</v>
      </c>
      <c r="F196" s="29">
        <f t="shared" si="20"/>
        <v>329.59972702324848</v>
      </c>
      <c r="G196" s="29">
        <f t="shared" si="24"/>
        <v>173.19781805209911</v>
      </c>
      <c r="H196" s="29">
        <f t="shared" si="25"/>
        <v>156.40190897114937</v>
      </c>
      <c r="I196" s="29">
        <f t="shared" si="21"/>
        <v>43987.341185566547</v>
      </c>
      <c r="J196" s="29">
        <f>SUM($H$18:$H196)</f>
        <v>35985.692322727977</v>
      </c>
    </row>
    <row r="197" spans="1:10">
      <c r="A197" s="23">
        <f t="shared" si="22"/>
        <v>180</v>
      </c>
      <c r="B197" s="24">
        <f t="shared" si="18"/>
        <v>46631</v>
      </c>
      <c r="C197" s="29">
        <f t="shared" si="23"/>
        <v>43987.341185566547</v>
      </c>
      <c r="D197" s="29">
        <f t="shared" si="26"/>
        <v>329.59972702324848</v>
      </c>
      <c r="E197" s="30">
        <f t="shared" si="19"/>
        <v>0</v>
      </c>
      <c r="F197" s="29">
        <f t="shared" si="20"/>
        <v>329.59972702324848</v>
      </c>
      <c r="G197" s="29">
        <f t="shared" si="24"/>
        <v>173.81122699103361</v>
      </c>
      <c r="H197" s="29">
        <f t="shared" si="25"/>
        <v>155.78850003221487</v>
      </c>
      <c r="I197" s="29">
        <f t="shared" si="21"/>
        <v>43813.529958575513</v>
      </c>
      <c r="J197" s="29">
        <f>SUM($H$18:$H197)</f>
        <v>36141.48082276019</v>
      </c>
    </row>
    <row r="198" spans="1:10">
      <c r="A198" s="23">
        <f t="shared" si="22"/>
        <v>181</v>
      </c>
      <c r="B198" s="24">
        <f t="shared" si="18"/>
        <v>46661</v>
      </c>
      <c r="C198" s="29">
        <f t="shared" si="23"/>
        <v>43813.529958575513</v>
      </c>
      <c r="D198" s="29">
        <f t="shared" si="26"/>
        <v>329.59972702324848</v>
      </c>
      <c r="E198" s="30">
        <f t="shared" si="19"/>
        <v>0</v>
      </c>
      <c r="F198" s="29">
        <f t="shared" si="20"/>
        <v>329.59972702324848</v>
      </c>
      <c r="G198" s="29">
        <f t="shared" si="24"/>
        <v>174.4268084199602</v>
      </c>
      <c r="H198" s="29">
        <f t="shared" si="25"/>
        <v>155.17291860328828</v>
      </c>
      <c r="I198" s="29">
        <f t="shared" si="21"/>
        <v>43639.103150155555</v>
      </c>
      <c r="J198" s="29">
        <f>SUM($H$18:$H198)</f>
        <v>36296.65374136348</v>
      </c>
    </row>
    <row r="199" spans="1:10">
      <c r="A199" s="23">
        <f t="shared" si="22"/>
        <v>182</v>
      </c>
      <c r="B199" s="24">
        <f t="shared" si="18"/>
        <v>46692</v>
      </c>
      <c r="C199" s="29">
        <f t="shared" si="23"/>
        <v>43639.103150155555</v>
      </c>
      <c r="D199" s="29">
        <f t="shared" si="26"/>
        <v>329.59972702324848</v>
      </c>
      <c r="E199" s="30">
        <f t="shared" si="19"/>
        <v>0</v>
      </c>
      <c r="F199" s="29">
        <f t="shared" si="20"/>
        <v>329.59972702324848</v>
      </c>
      <c r="G199" s="29">
        <f t="shared" si="24"/>
        <v>175.04457003311421</v>
      </c>
      <c r="H199" s="29">
        <f t="shared" si="25"/>
        <v>154.55515699013426</v>
      </c>
      <c r="I199" s="29">
        <f t="shared" si="21"/>
        <v>43464.058580122444</v>
      </c>
      <c r="J199" s="29">
        <f>SUM($H$18:$H199)</f>
        <v>36451.208898353616</v>
      </c>
    </row>
    <row r="200" spans="1:10">
      <c r="A200" s="23">
        <f t="shared" si="22"/>
        <v>183</v>
      </c>
      <c r="B200" s="24">
        <f t="shared" si="18"/>
        <v>46722</v>
      </c>
      <c r="C200" s="29">
        <f t="shared" si="23"/>
        <v>43464.058580122444</v>
      </c>
      <c r="D200" s="29">
        <f t="shared" si="26"/>
        <v>329.59972702324848</v>
      </c>
      <c r="E200" s="30">
        <f t="shared" si="19"/>
        <v>0</v>
      </c>
      <c r="F200" s="29">
        <f t="shared" si="20"/>
        <v>329.59972702324848</v>
      </c>
      <c r="G200" s="29">
        <f t="shared" si="24"/>
        <v>175.66451955198147</v>
      </c>
      <c r="H200" s="29">
        <f t="shared" si="25"/>
        <v>153.93520747126701</v>
      </c>
      <c r="I200" s="29">
        <f t="shared" si="21"/>
        <v>43288.394060570463</v>
      </c>
      <c r="J200" s="29">
        <f>SUM($H$18:$H200)</f>
        <v>36605.144105824882</v>
      </c>
    </row>
    <row r="201" spans="1:10">
      <c r="A201" s="23">
        <f t="shared" si="22"/>
        <v>184</v>
      </c>
      <c r="B201" s="24">
        <f t="shared" si="18"/>
        <v>46753</v>
      </c>
      <c r="C201" s="29">
        <f t="shared" si="23"/>
        <v>43288.394060570463</v>
      </c>
      <c r="D201" s="29">
        <f t="shared" si="26"/>
        <v>329.59972702324848</v>
      </c>
      <c r="E201" s="30">
        <f t="shared" si="19"/>
        <v>0</v>
      </c>
      <c r="F201" s="29">
        <f t="shared" si="20"/>
        <v>329.59972702324848</v>
      </c>
      <c r="G201" s="29">
        <f t="shared" si="24"/>
        <v>176.28666472539473</v>
      </c>
      <c r="H201" s="29">
        <f t="shared" si="25"/>
        <v>153.31306229785375</v>
      </c>
      <c r="I201" s="29">
        <f t="shared" si="21"/>
        <v>43112.107395845065</v>
      </c>
      <c r="J201" s="29">
        <f>SUM($H$18:$H201)</f>
        <v>36758.457168122739</v>
      </c>
    </row>
    <row r="202" spans="1:10">
      <c r="A202" s="23">
        <f t="shared" si="22"/>
        <v>185</v>
      </c>
      <c r="B202" s="24">
        <f t="shared" si="18"/>
        <v>46784</v>
      </c>
      <c r="C202" s="29">
        <f t="shared" si="23"/>
        <v>43112.107395845065</v>
      </c>
      <c r="D202" s="29">
        <f t="shared" si="26"/>
        <v>329.59972702324848</v>
      </c>
      <c r="E202" s="30">
        <f t="shared" si="19"/>
        <v>0</v>
      </c>
      <c r="F202" s="29">
        <f t="shared" si="20"/>
        <v>329.59972702324848</v>
      </c>
      <c r="G202" s="29">
        <f t="shared" si="24"/>
        <v>176.91101332963052</v>
      </c>
      <c r="H202" s="29">
        <f t="shared" si="25"/>
        <v>152.68871369361796</v>
      </c>
      <c r="I202" s="29">
        <f t="shared" si="21"/>
        <v>42935.196382515438</v>
      </c>
      <c r="J202" s="29">
        <f>SUM($H$18:$H202)</f>
        <v>36911.145881816359</v>
      </c>
    </row>
    <row r="203" spans="1:10">
      <c r="A203" s="23">
        <f t="shared" si="22"/>
        <v>186</v>
      </c>
      <c r="B203" s="24">
        <f t="shared" si="18"/>
        <v>46813</v>
      </c>
      <c r="C203" s="29">
        <f t="shared" si="23"/>
        <v>42935.196382515438</v>
      </c>
      <c r="D203" s="29">
        <f t="shared" si="26"/>
        <v>329.59972702324848</v>
      </c>
      <c r="E203" s="30">
        <f t="shared" si="19"/>
        <v>0</v>
      </c>
      <c r="F203" s="29">
        <f t="shared" si="20"/>
        <v>329.59972702324848</v>
      </c>
      <c r="G203" s="29">
        <f t="shared" si="24"/>
        <v>177.5375731685063</v>
      </c>
      <c r="H203" s="29">
        <f t="shared" si="25"/>
        <v>152.06215385474218</v>
      </c>
      <c r="I203" s="29">
        <f t="shared" si="21"/>
        <v>42757.658809346933</v>
      </c>
      <c r="J203" s="29">
        <f>SUM($H$18:$H203)</f>
        <v>37063.208035671101</v>
      </c>
    </row>
    <row r="204" spans="1:10">
      <c r="A204" s="23">
        <f t="shared" si="22"/>
        <v>187</v>
      </c>
      <c r="B204" s="24">
        <f t="shared" si="18"/>
        <v>46844</v>
      </c>
      <c r="C204" s="29">
        <f t="shared" si="23"/>
        <v>42757.658809346933</v>
      </c>
      <c r="D204" s="29">
        <f t="shared" si="26"/>
        <v>329.59972702324848</v>
      </c>
      <c r="E204" s="30">
        <f t="shared" si="19"/>
        <v>0</v>
      </c>
      <c r="F204" s="29">
        <f t="shared" si="20"/>
        <v>329.59972702324848</v>
      </c>
      <c r="G204" s="29">
        <f t="shared" si="24"/>
        <v>178.16635207347807</v>
      </c>
      <c r="H204" s="29">
        <f t="shared" si="25"/>
        <v>151.43337494977041</v>
      </c>
      <c r="I204" s="29">
        <f t="shared" si="21"/>
        <v>42579.492457273453</v>
      </c>
      <c r="J204" s="29">
        <f>SUM($H$18:$H204)</f>
        <v>37214.641410620869</v>
      </c>
    </row>
    <row r="205" spans="1:10">
      <c r="A205" s="23">
        <f t="shared" si="22"/>
        <v>188</v>
      </c>
      <c r="B205" s="24">
        <f t="shared" si="18"/>
        <v>46874</v>
      </c>
      <c r="C205" s="29">
        <f t="shared" si="23"/>
        <v>42579.492457273453</v>
      </c>
      <c r="D205" s="29">
        <f t="shared" si="26"/>
        <v>329.59972702324848</v>
      </c>
      <c r="E205" s="30">
        <f t="shared" si="19"/>
        <v>0</v>
      </c>
      <c r="F205" s="29">
        <f t="shared" si="20"/>
        <v>329.59972702324848</v>
      </c>
      <c r="G205" s="29">
        <f t="shared" si="24"/>
        <v>178.79735790373832</v>
      </c>
      <c r="H205" s="29">
        <f t="shared" si="25"/>
        <v>150.80236911951016</v>
      </c>
      <c r="I205" s="29">
        <f t="shared" si="21"/>
        <v>42400.695099369717</v>
      </c>
      <c r="J205" s="29">
        <f>SUM($H$18:$H205)</f>
        <v>37365.443779740381</v>
      </c>
    </row>
    <row r="206" spans="1:10">
      <c r="A206" s="23">
        <f t="shared" si="22"/>
        <v>189</v>
      </c>
      <c r="B206" s="24">
        <f t="shared" si="18"/>
        <v>46905</v>
      </c>
      <c r="C206" s="29">
        <f t="shared" si="23"/>
        <v>42400.695099369717</v>
      </c>
      <c r="D206" s="29">
        <f t="shared" si="26"/>
        <v>329.59972702324848</v>
      </c>
      <c r="E206" s="30">
        <f t="shared" si="19"/>
        <v>0</v>
      </c>
      <c r="F206" s="29">
        <f t="shared" si="20"/>
        <v>329.59972702324848</v>
      </c>
      <c r="G206" s="29">
        <f t="shared" si="24"/>
        <v>179.43059854631406</v>
      </c>
      <c r="H206" s="29">
        <f t="shared" si="25"/>
        <v>150.16912847693442</v>
      </c>
      <c r="I206" s="29">
        <f t="shared" si="21"/>
        <v>42221.264500823403</v>
      </c>
      <c r="J206" s="29">
        <f>SUM($H$18:$H206)</f>
        <v>37515.612908217314</v>
      </c>
    </row>
    <row r="207" spans="1:10">
      <c r="A207" s="23">
        <f t="shared" si="22"/>
        <v>190</v>
      </c>
      <c r="B207" s="24">
        <f t="shared" si="18"/>
        <v>46935</v>
      </c>
      <c r="C207" s="29">
        <f t="shared" si="23"/>
        <v>42221.264500823403</v>
      </c>
      <c r="D207" s="29">
        <f t="shared" si="26"/>
        <v>329.59972702324848</v>
      </c>
      <c r="E207" s="30">
        <f t="shared" si="19"/>
        <v>0</v>
      </c>
      <c r="F207" s="29">
        <f t="shared" si="20"/>
        <v>329.59972702324848</v>
      </c>
      <c r="G207" s="29">
        <f t="shared" si="24"/>
        <v>180.06608191616559</v>
      </c>
      <c r="H207" s="29">
        <f t="shared" si="25"/>
        <v>149.53364510708289</v>
      </c>
      <c r="I207" s="29">
        <f t="shared" si="21"/>
        <v>42041.198418907239</v>
      </c>
      <c r="J207" s="29">
        <f>SUM($H$18:$H207)</f>
        <v>37665.146553324397</v>
      </c>
    </row>
    <row r="208" spans="1:10">
      <c r="A208" s="23">
        <f t="shared" si="22"/>
        <v>191</v>
      </c>
      <c r="B208" s="24">
        <f t="shared" si="18"/>
        <v>46966</v>
      </c>
      <c r="C208" s="29">
        <f t="shared" si="23"/>
        <v>42041.198418907239</v>
      </c>
      <c r="D208" s="29">
        <f t="shared" si="26"/>
        <v>329.59972702324848</v>
      </c>
      <c r="E208" s="30">
        <f t="shared" si="19"/>
        <v>0</v>
      </c>
      <c r="F208" s="29">
        <f t="shared" si="20"/>
        <v>329.59972702324848</v>
      </c>
      <c r="G208" s="29">
        <f t="shared" si="24"/>
        <v>180.70381595628533</v>
      </c>
      <c r="H208" s="29">
        <f t="shared" si="25"/>
        <v>148.89591106696315</v>
      </c>
      <c r="I208" s="29">
        <f t="shared" si="21"/>
        <v>41860.494602950952</v>
      </c>
      <c r="J208" s="29">
        <f>SUM($H$18:$H208)</f>
        <v>37814.042464391357</v>
      </c>
    </row>
    <row r="209" spans="1:10">
      <c r="A209" s="23">
        <f t="shared" si="22"/>
        <v>192</v>
      </c>
      <c r="B209" s="24">
        <f t="shared" si="18"/>
        <v>46997</v>
      </c>
      <c r="C209" s="29">
        <f t="shared" si="23"/>
        <v>41860.494602950952</v>
      </c>
      <c r="D209" s="29">
        <f t="shared" si="26"/>
        <v>329.59972702324848</v>
      </c>
      <c r="E209" s="30">
        <f t="shared" si="19"/>
        <v>0</v>
      </c>
      <c r="F209" s="29">
        <f t="shared" si="20"/>
        <v>329.59972702324848</v>
      </c>
      <c r="G209" s="29">
        <f t="shared" si="24"/>
        <v>181.3438086377972</v>
      </c>
      <c r="H209" s="29">
        <f t="shared" si="25"/>
        <v>148.25591838545128</v>
      </c>
      <c r="I209" s="29">
        <f t="shared" si="21"/>
        <v>41679.150794313158</v>
      </c>
      <c r="J209" s="29">
        <f>SUM($H$18:$H209)</f>
        <v>37962.298382776811</v>
      </c>
    </row>
    <row r="210" spans="1:10">
      <c r="A210" s="23">
        <f t="shared" si="22"/>
        <v>193</v>
      </c>
      <c r="B210" s="24">
        <f t="shared" ref="B210:B273" si="27">IF(Pay_Num&lt;&gt;"",DATE(YEAR(Loan_Start),MONTH(Loan_Start)+(Pay_Num)*12/Num_Pmt_Per_Year,DAY(Loan_Start)),"")</f>
        <v>47027</v>
      </c>
      <c r="C210" s="29">
        <f t="shared" si="23"/>
        <v>41679.150794313158</v>
      </c>
      <c r="D210" s="29">
        <f t="shared" si="26"/>
        <v>329.59972702324848</v>
      </c>
      <c r="E210" s="30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29">
        <f t="shared" ref="F210:F273" si="29">IF(AND(Pay_Num&lt;&gt;"",Sched_Pay+Extra_Pay&lt;Beg_Bal),Sched_Pay+Extra_Pay,IF(Pay_Num&lt;&gt;"",Beg_Bal,""))</f>
        <v>329.59972702324848</v>
      </c>
      <c r="G210" s="29">
        <f t="shared" si="24"/>
        <v>181.98606796005603</v>
      </c>
      <c r="H210" s="29">
        <f t="shared" si="25"/>
        <v>147.61365906319244</v>
      </c>
      <c r="I210" s="29">
        <f t="shared" ref="I210:I273" si="30">IF(AND(Pay_Num&lt;&gt;"",Sched_Pay+Extra_Pay&lt;Beg_Bal),Beg_Bal-Princ,IF(Pay_Num&lt;&gt;"",0,""))</f>
        <v>41497.164726353105</v>
      </c>
      <c r="J210" s="29">
        <f>SUM($H$18:$H210)</f>
        <v>38109.912041840005</v>
      </c>
    </row>
    <row r="211" spans="1:10">
      <c r="A211" s="23">
        <f t="shared" ref="A211:A274" si="31">IF(Values_Entered,A210+1,"")</f>
        <v>194</v>
      </c>
      <c r="B211" s="24">
        <f t="shared" si="27"/>
        <v>47058</v>
      </c>
      <c r="C211" s="29">
        <f t="shared" ref="C211:C274" si="32">IF(Pay_Num&lt;&gt;"",I210,"")</f>
        <v>41497.164726353105</v>
      </c>
      <c r="D211" s="29">
        <f t="shared" si="26"/>
        <v>329.59972702324848</v>
      </c>
      <c r="E211" s="30">
        <f t="shared" si="28"/>
        <v>0</v>
      </c>
      <c r="F211" s="29">
        <f t="shared" si="29"/>
        <v>329.59972702324848</v>
      </c>
      <c r="G211" s="29">
        <f t="shared" ref="G211:G274" si="33">IF(Pay_Num&lt;&gt;"",Total_Pay-Int,"")</f>
        <v>182.63060195074789</v>
      </c>
      <c r="H211" s="29">
        <f t="shared" ref="H211:H274" si="34">IF(Pay_Num&lt;&gt;"",Beg_Bal*Interest_Rate/Num_Pmt_Per_Year,"")</f>
        <v>146.96912507250059</v>
      </c>
      <c r="I211" s="29">
        <f t="shared" si="30"/>
        <v>41314.534124402358</v>
      </c>
      <c r="J211" s="29">
        <f>SUM($H$18:$H211)</f>
        <v>38256.881166912506</v>
      </c>
    </row>
    <row r="212" spans="1:10">
      <c r="A212" s="23">
        <f t="shared" si="31"/>
        <v>195</v>
      </c>
      <c r="B212" s="24">
        <f t="shared" si="27"/>
        <v>47088</v>
      </c>
      <c r="C212" s="29">
        <f t="shared" si="32"/>
        <v>41314.534124402358</v>
      </c>
      <c r="D212" s="29">
        <f t="shared" ref="D212:D275" si="35">IF(Pay_Num&lt;&gt;"",Scheduled_Monthly_Payment,"")</f>
        <v>329.59972702324848</v>
      </c>
      <c r="E212" s="30">
        <f t="shared" si="28"/>
        <v>0</v>
      </c>
      <c r="F212" s="29">
        <f t="shared" si="29"/>
        <v>329.59972702324848</v>
      </c>
      <c r="G212" s="29">
        <f t="shared" si="33"/>
        <v>183.2774186659901</v>
      </c>
      <c r="H212" s="29">
        <f t="shared" si="34"/>
        <v>146.32230835725838</v>
      </c>
      <c r="I212" s="29">
        <f t="shared" si="30"/>
        <v>41131.25670573637</v>
      </c>
      <c r="J212" s="29">
        <f>SUM($H$18:$H212)</f>
        <v>38403.203475269765</v>
      </c>
    </row>
    <row r="213" spans="1:10">
      <c r="A213" s="23">
        <f t="shared" si="31"/>
        <v>196</v>
      </c>
      <c r="B213" s="24">
        <f t="shared" si="27"/>
        <v>47119</v>
      </c>
      <c r="C213" s="29">
        <f t="shared" si="32"/>
        <v>41131.25670573637</v>
      </c>
      <c r="D213" s="29">
        <f t="shared" si="35"/>
        <v>329.59972702324848</v>
      </c>
      <c r="E213" s="30">
        <f t="shared" si="28"/>
        <v>0</v>
      </c>
      <c r="F213" s="29">
        <f t="shared" si="29"/>
        <v>329.59972702324848</v>
      </c>
      <c r="G213" s="29">
        <f t="shared" si="33"/>
        <v>183.92652619043216</v>
      </c>
      <c r="H213" s="29">
        <f t="shared" si="34"/>
        <v>145.67320083281632</v>
      </c>
      <c r="I213" s="29">
        <f t="shared" si="30"/>
        <v>40947.330179545941</v>
      </c>
      <c r="J213" s="29">
        <f>SUM($H$18:$H213)</f>
        <v>38548.876676102584</v>
      </c>
    </row>
    <row r="214" spans="1:10">
      <c r="A214" s="23">
        <f t="shared" si="31"/>
        <v>197</v>
      </c>
      <c r="B214" s="24">
        <f t="shared" si="27"/>
        <v>47150</v>
      </c>
      <c r="C214" s="29">
        <f t="shared" si="32"/>
        <v>40947.330179545941</v>
      </c>
      <c r="D214" s="29">
        <f t="shared" si="35"/>
        <v>329.59972702324848</v>
      </c>
      <c r="E214" s="30">
        <f t="shared" si="28"/>
        <v>0</v>
      </c>
      <c r="F214" s="29">
        <f t="shared" si="29"/>
        <v>329.59972702324848</v>
      </c>
      <c r="G214" s="29">
        <f t="shared" si="33"/>
        <v>184.57793263735658</v>
      </c>
      <c r="H214" s="29">
        <f t="shared" si="34"/>
        <v>145.02179438589189</v>
      </c>
      <c r="I214" s="29">
        <f t="shared" si="30"/>
        <v>40762.752246908582</v>
      </c>
      <c r="J214" s="29">
        <f>SUM($H$18:$H214)</f>
        <v>38693.898470488479</v>
      </c>
    </row>
    <row r="215" spans="1:10">
      <c r="A215" s="23">
        <f t="shared" si="31"/>
        <v>198</v>
      </c>
      <c r="B215" s="24">
        <f t="shared" si="27"/>
        <v>47178</v>
      </c>
      <c r="C215" s="29">
        <f t="shared" si="32"/>
        <v>40762.752246908582</v>
      </c>
      <c r="D215" s="29">
        <f t="shared" si="35"/>
        <v>329.59972702324848</v>
      </c>
      <c r="E215" s="30">
        <f t="shared" si="28"/>
        <v>0</v>
      </c>
      <c r="F215" s="29">
        <f t="shared" si="29"/>
        <v>329.59972702324848</v>
      </c>
      <c r="G215" s="29">
        <f t="shared" si="33"/>
        <v>185.23164614878058</v>
      </c>
      <c r="H215" s="29">
        <f t="shared" si="34"/>
        <v>144.36808087446789</v>
      </c>
      <c r="I215" s="29">
        <f t="shared" si="30"/>
        <v>40577.520600759803</v>
      </c>
      <c r="J215" s="29">
        <f>SUM($H$18:$H215)</f>
        <v>38838.266551362947</v>
      </c>
    </row>
    <row r="216" spans="1:10">
      <c r="A216" s="23">
        <f t="shared" si="31"/>
        <v>199</v>
      </c>
      <c r="B216" s="24">
        <f t="shared" si="27"/>
        <v>47209</v>
      </c>
      <c r="C216" s="29">
        <f t="shared" si="32"/>
        <v>40577.520600759803</v>
      </c>
      <c r="D216" s="29">
        <f t="shared" si="35"/>
        <v>329.59972702324848</v>
      </c>
      <c r="E216" s="30">
        <f t="shared" si="28"/>
        <v>0</v>
      </c>
      <c r="F216" s="29">
        <f t="shared" si="29"/>
        <v>329.59972702324848</v>
      </c>
      <c r="G216" s="29">
        <f t="shared" si="33"/>
        <v>185.8876748955575</v>
      </c>
      <c r="H216" s="29">
        <f t="shared" si="34"/>
        <v>143.71205212769098</v>
      </c>
      <c r="I216" s="29">
        <f t="shared" si="30"/>
        <v>40391.632925864244</v>
      </c>
      <c r="J216" s="29">
        <f>SUM($H$18:$H216)</f>
        <v>38981.978603490636</v>
      </c>
    </row>
    <row r="217" spans="1:10">
      <c r="A217" s="23">
        <f t="shared" si="31"/>
        <v>200</v>
      </c>
      <c r="B217" s="24">
        <f t="shared" si="27"/>
        <v>47239</v>
      </c>
      <c r="C217" s="29">
        <f t="shared" si="32"/>
        <v>40391.632925864244</v>
      </c>
      <c r="D217" s="29">
        <f t="shared" si="35"/>
        <v>329.59972702324848</v>
      </c>
      <c r="E217" s="30">
        <f t="shared" si="28"/>
        <v>0</v>
      </c>
      <c r="F217" s="29">
        <f t="shared" si="29"/>
        <v>329.59972702324848</v>
      </c>
      <c r="G217" s="29">
        <f t="shared" si="33"/>
        <v>186.54602707747927</v>
      </c>
      <c r="H217" s="29">
        <f t="shared" si="34"/>
        <v>143.05369994576921</v>
      </c>
      <c r="I217" s="29">
        <f t="shared" si="30"/>
        <v>40205.086898786765</v>
      </c>
      <c r="J217" s="29">
        <f>SUM($H$18:$H217)</f>
        <v>39125.032303436405</v>
      </c>
    </row>
    <row r="218" spans="1:10">
      <c r="A218" s="23">
        <f t="shared" si="31"/>
        <v>201</v>
      </c>
      <c r="B218" s="24">
        <f t="shared" si="27"/>
        <v>47270</v>
      </c>
      <c r="C218" s="29">
        <f t="shared" si="32"/>
        <v>40205.086898786765</v>
      </c>
      <c r="D218" s="29">
        <f t="shared" si="35"/>
        <v>329.59972702324848</v>
      </c>
      <c r="E218" s="30">
        <f t="shared" si="28"/>
        <v>0</v>
      </c>
      <c r="F218" s="29">
        <f t="shared" si="29"/>
        <v>329.59972702324848</v>
      </c>
      <c r="G218" s="29">
        <f t="shared" si="33"/>
        <v>187.20671092337867</v>
      </c>
      <c r="H218" s="29">
        <f t="shared" si="34"/>
        <v>142.39301609986981</v>
      </c>
      <c r="I218" s="29">
        <f t="shared" si="30"/>
        <v>40017.880187863389</v>
      </c>
      <c r="J218" s="29">
        <f>SUM($H$18:$H218)</f>
        <v>39267.425319536276</v>
      </c>
    </row>
    <row r="219" spans="1:10">
      <c r="A219" s="23">
        <f t="shared" si="31"/>
        <v>202</v>
      </c>
      <c r="B219" s="24">
        <f t="shared" si="27"/>
        <v>47300</v>
      </c>
      <c r="C219" s="29">
        <f t="shared" si="32"/>
        <v>40017.880187863389</v>
      </c>
      <c r="D219" s="29">
        <f t="shared" si="35"/>
        <v>329.59972702324848</v>
      </c>
      <c r="E219" s="30">
        <f t="shared" si="28"/>
        <v>0</v>
      </c>
      <c r="F219" s="29">
        <f t="shared" si="29"/>
        <v>329.59972702324848</v>
      </c>
      <c r="G219" s="29">
        <f t="shared" si="33"/>
        <v>187.86973469123231</v>
      </c>
      <c r="H219" s="29">
        <f t="shared" si="34"/>
        <v>141.72999233201617</v>
      </c>
      <c r="I219" s="29">
        <f t="shared" si="30"/>
        <v>39830.010453172159</v>
      </c>
      <c r="J219" s="29">
        <f>SUM($H$18:$H219)</f>
        <v>39409.155311868293</v>
      </c>
    </row>
    <row r="220" spans="1:10">
      <c r="A220" s="23">
        <f t="shared" si="31"/>
        <v>203</v>
      </c>
      <c r="B220" s="24">
        <f t="shared" si="27"/>
        <v>47331</v>
      </c>
      <c r="C220" s="29">
        <f t="shared" si="32"/>
        <v>39830.010453172159</v>
      </c>
      <c r="D220" s="29">
        <f t="shared" si="35"/>
        <v>329.59972702324848</v>
      </c>
      <c r="E220" s="30">
        <f t="shared" si="28"/>
        <v>0</v>
      </c>
      <c r="F220" s="29">
        <f t="shared" si="29"/>
        <v>329.59972702324848</v>
      </c>
      <c r="G220" s="29">
        <f t="shared" si="33"/>
        <v>188.53510666826375</v>
      </c>
      <c r="H220" s="29">
        <f t="shared" si="34"/>
        <v>141.06462035498473</v>
      </c>
      <c r="I220" s="29">
        <f t="shared" si="30"/>
        <v>39641.475346503896</v>
      </c>
      <c r="J220" s="29">
        <f>SUM($H$18:$H220)</f>
        <v>39550.219932223277</v>
      </c>
    </row>
    <row r="221" spans="1:10">
      <c r="A221" s="23">
        <f t="shared" si="31"/>
        <v>204</v>
      </c>
      <c r="B221" s="24">
        <f t="shared" si="27"/>
        <v>47362</v>
      </c>
      <c r="C221" s="29">
        <f t="shared" si="32"/>
        <v>39641.475346503896</v>
      </c>
      <c r="D221" s="29">
        <f t="shared" si="35"/>
        <v>329.59972702324848</v>
      </c>
      <c r="E221" s="30">
        <f t="shared" si="28"/>
        <v>0</v>
      </c>
      <c r="F221" s="29">
        <f t="shared" si="29"/>
        <v>329.59972702324848</v>
      </c>
      <c r="G221" s="29">
        <f t="shared" si="33"/>
        <v>189.20283517104716</v>
      </c>
      <c r="H221" s="29">
        <f t="shared" si="34"/>
        <v>140.39689185220132</v>
      </c>
      <c r="I221" s="29">
        <f t="shared" si="30"/>
        <v>39452.272511332849</v>
      </c>
      <c r="J221" s="29">
        <f>SUM($H$18:$H221)</f>
        <v>39690.616824075478</v>
      </c>
    </row>
    <row r="222" spans="1:10">
      <c r="A222" s="23">
        <f t="shared" si="31"/>
        <v>205</v>
      </c>
      <c r="B222" s="24">
        <f t="shared" si="27"/>
        <v>47392</v>
      </c>
      <c r="C222" s="29">
        <f t="shared" si="32"/>
        <v>39452.272511332849</v>
      </c>
      <c r="D222" s="29">
        <f t="shared" si="35"/>
        <v>329.59972702324848</v>
      </c>
      <c r="E222" s="30">
        <f t="shared" si="28"/>
        <v>0</v>
      </c>
      <c r="F222" s="29">
        <f t="shared" si="29"/>
        <v>329.59972702324848</v>
      </c>
      <c r="G222" s="29">
        <f t="shared" si="33"/>
        <v>189.8729285456113</v>
      </c>
      <c r="H222" s="29">
        <f t="shared" si="34"/>
        <v>139.72679847763717</v>
      </c>
      <c r="I222" s="29">
        <f t="shared" si="30"/>
        <v>39262.399582787235</v>
      </c>
      <c r="J222" s="29">
        <f>SUM($H$18:$H222)</f>
        <v>39830.343622553111</v>
      </c>
    </row>
    <row r="223" spans="1:10">
      <c r="A223" s="23">
        <f t="shared" si="31"/>
        <v>206</v>
      </c>
      <c r="B223" s="24">
        <f t="shared" si="27"/>
        <v>47423</v>
      </c>
      <c r="C223" s="29">
        <f t="shared" si="32"/>
        <v>39262.399582787235</v>
      </c>
      <c r="D223" s="29">
        <f t="shared" si="35"/>
        <v>329.59972702324848</v>
      </c>
      <c r="E223" s="30">
        <f t="shared" si="28"/>
        <v>0</v>
      </c>
      <c r="F223" s="29">
        <f t="shared" si="29"/>
        <v>329.59972702324848</v>
      </c>
      <c r="G223" s="29">
        <f t="shared" si="33"/>
        <v>190.54539516754366</v>
      </c>
      <c r="H223" s="29">
        <f t="shared" si="34"/>
        <v>139.05433185570482</v>
      </c>
      <c r="I223" s="29">
        <f t="shared" si="30"/>
        <v>39071.85418761969</v>
      </c>
      <c r="J223" s="29">
        <f>SUM($H$18:$H223)</f>
        <v>39969.397954408814</v>
      </c>
    </row>
    <row r="224" spans="1:10">
      <c r="A224" s="23">
        <f t="shared" si="31"/>
        <v>207</v>
      </c>
      <c r="B224" s="24">
        <f t="shared" si="27"/>
        <v>47453</v>
      </c>
      <c r="C224" s="29">
        <f t="shared" si="32"/>
        <v>39071.85418761969</v>
      </c>
      <c r="D224" s="29">
        <f t="shared" si="35"/>
        <v>329.59972702324848</v>
      </c>
      <c r="E224" s="30">
        <f t="shared" si="28"/>
        <v>0</v>
      </c>
      <c r="F224" s="29">
        <f t="shared" si="29"/>
        <v>329.59972702324848</v>
      </c>
      <c r="G224" s="29">
        <f t="shared" si="33"/>
        <v>191.22024344209538</v>
      </c>
      <c r="H224" s="29">
        <f t="shared" si="34"/>
        <v>138.3794835811531</v>
      </c>
      <c r="I224" s="29">
        <f t="shared" si="30"/>
        <v>38880.633944177593</v>
      </c>
      <c r="J224" s="29">
        <f>SUM($H$18:$H224)</f>
        <v>40107.777437989964</v>
      </c>
    </row>
    <row r="225" spans="1:10">
      <c r="A225" s="23">
        <f t="shared" si="31"/>
        <v>208</v>
      </c>
      <c r="B225" s="24">
        <f t="shared" si="27"/>
        <v>47484</v>
      </c>
      <c r="C225" s="29">
        <f t="shared" si="32"/>
        <v>38880.633944177593</v>
      </c>
      <c r="D225" s="29">
        <f t="shared" si="35"/>
        <v>329.59972702324848</v>
      </c>
      <c r="E225" s="30">
        <f t="shared" si="28"/>
        <v>0</v>
      </c>
      <c r="F225" s="29">
        <f t="shared" si="29"/>
        <v>329.59972702324848</v>
      </c>
      <c r="G225" s="29">
        <f t="shared" si="33"/>
        <v>191.89748180428617</v>
      </c>
      <c r="H225" s="29">
        <f t="shared" si="34"/>
        <v>137.7022452189623</v>
      </c>
      <c r="I225" s="29">
        <f t="shared" si="30"/>
        <v>38688.736462373308</v>
      </c>
      <c r="J225" s="29">
        <f>SUM($H$18:$H225)</f>
        <v>40245.479683208927</v>
      </c>
    </row>
    <row r="226" spans="1:10">
      <c r="A226" s="23">
        <f t="shared" si="31"/>
        <v>209</v>
      </c>
      <c r="B226" s="24">
        <f t="shared" si="27"/>
        <v>47515</v>
      </c>
      <c r="C226" s="29">
        <f t="shared" si="32"/>
        <v>38688.736462373308</v>
      </c>
      <c r="D226" s="29">
        <f t="shared" si="35"/>
        <v>329.59972702324848</v>
      </c>
      <c r="E226" s="30">
        <f t="shared" si="28"/>
        <v>0</v>
      </c>
      <c r="F226" s="29">
        <f t="shared" si="29"/>
        <v>329.59972702324848</v>
      </c>
      <c r="G226" s="29">
        <f t="shared" si="33"/>
        <v>192.57711871900966</v>
      </c>
      <c r="H226" s="29">
        <f t="shared" si="34"/>
        <v>137.02260830423882</v>
      </c>
      <c r="I226" s="29">
        <f t="shared" si="30"/>
        <v>38496.159343654297</v>
      </c>
      <c r="J226" s="29">
        <f>SUM($H$18:$H226)</f>
        <v>40382.502291513163</v>
      </c>
    </row>
    <row r="227" spans="1:10">
      <c r="A227" s="23">
        <f t="shared" si="31"/>
        <v>210</v>
      </c>
      <c r="B227" s="24">
        <f t="shared" si="27"/>
        <v>47543</v>
      </c>
      <c r="C227" s="29">
        <f t="shared" si="32"/>
        <v>38496.159343654297</v>
      </c>
      <c r="D227" s="29">
        <f t="shared" si="35"/>
        <v>329.59972702324848</v>
      </c>
      <c r="E227" s="30">
        <f t="shared" si="28"/>
        <v>0</v>
      </c>
      <c r="F227" s="29">
        <f t="shared" si="29"/>
        <v>329.59972702324848</v>
      </c>
      <c r="G227" s="29">
        <f t="shared" si="33"/>
        <v>193.25916268113949</v>
      </c>
      <c r="H227" s="29">
        <f t="shared" si="34"/>
        <v>136.34056434210899</v>
      </c>
      <c r="I227" s="29">
        <f t="shared" si="30"/>
        <v>38302.900180973156</v>
      </c>
      <c r="J227" s="29">
        <f>SUM($H$18:$H227)</f>
        <v>40518.84285585527</v>
      </c>
    </row>
    <row r="228" spans="1:10">
      <c r="A228" s="23">
        <f t="shared" si="31"/>
        <v>211</v>
      </c>
      <c r="B228" s="24">
        <f t="shared" si="27"/>
        <v>47574</v>
      </c>
      <c r="C228" s="29">
        <f t="shared" si="32"/>
        <v>38302.900180973156</v>
      </c>
      <c r="D228" s="29">
        <f t="shared" si="35"/>
        <v>329.59972702324848</v>
      </c>
      <c r="E228" s="30">
        <f t="shared" si="28"/>
        <v>0</v>
      </c>
      <c r="F228" s="29">
        <f t="shared" si="29"/>
        <v>329.59972702324848</v>
      </c>
      <c r="G228" s="29">
        <f t="shared" si="33"/>
        <v>193.9436222156352</v>
      </c>
      <c r="H228" s="29">
        <f t="shared" si="34"/>
        <v>135.65610480761327</v>
      </c>
      <c r="I228" s="29">
        <f t="shared" si="30"/>
        <v>38108.95655875752</v>
      </c>
      <c r="J228" s="29">
        <f>SUM($H$18:$H228)</f>
        <v>40654.498960662881</v>
      </c>
    </row>
    <row r="229" spans="1:10">
      <c r="A229" s="23">
        <f t="shared" si="31"/>
        <v>212</v>
      </c>
      <c r="B229" s="24">
        <f t="shared" si="27"/>
        <v>47604</v>
      </c>
      <c r="C229" s="29">
        <f t="shared" si="32"/>
        <v>38108.95655875752</v>
      </c>
      <c r="D229" s="29">
        <f t="shared" si="35"/>
        <v>329.59972702324848</v>
      </c>
      <c r="E229" s="30">
        <f t="shared" si="28"/>
        <v>0</v>
      </c>
      <c r="F229" s="29">
        <f t="shared" si="29"/>
        <v>329.59972702324848</v>
      </c>
      <c r="G229" s="29">
        <f t="shared" si="33"/>
        <v>194.63050587764891</v>
      </c>
      <c r="H229" s="29">
        <f t="shared" si="34"/>
        <v>134.96922114559956</v>
      </c>
      <c r="I229" s="29">
        <f t="shared" si="30"/>
        <v>37914.326052879871</v>
      </c>
      <c r="J229" s="29">
        <f>SUM($H$18:$H229)</f>
        <v>40789.468181808479</v>
      </c>
    </row>
    <row r="230" spans="1:10">
      <c r="A230" s="23">
        <f t="shared" si="31"/>
        <v>213</v>
      </c>
      <c r="B230" s="24">
        <f t="shared" si="27"/>
        <v>47635</v>
      </c>
      <c r="C230" s="29">
        <f t="shared" si="32"/>
        <v>37914.326052879871</v>
      </c>
      <c r="D230" s="29">
        <f t="shared" si="35"/>
        <v>329.59972702324848</v>
      </c>
      <c r="E230" s="30">
        <f t="shared" si="28"/>
        <v>0</v>
      </c>
      <c r="F230" s="29">
        <f t="shared" si="29"/>
        <v>329.59972702324848</v>
      </c>
      <c r="G230" s="29">
        <f t="shared" si="33"/>
        <v>195.31982225263226</v>
      </c>
      <c r="H230" s="29">
        <f t="shared" si="34"/>
        <v>134.27990477061621</v>
      </c>
      <c r="I230" s="29">
        <f t="shared" si="30"/>
        <v>37719.006230627238</v>
      </c>
      <c r="J230" s="29">
        <f>SUM($H$18:$H230)</f>
        <v>40923.748086579093</v>
      </c>
    </row>
    <row r="231" spans="1:10">
      <c r="A231" s="23">
        <f t="shared" si="31"/>
        <v>214</v>
      </c>
      <c r="B231" s="24">
        <f t="shared" si="27"/>
        <v>47665</v>
      </c>
      <c r="C231" s="29">
        <f t="shared" si="32"/>
        <v>37719.006230627238</v>
      </c>
      <c r="D231" s="29">
        <f t="shared" si="35"/>
        <v>329.59972702324848</v>
      </c>
      <c r="E231" s="30">
        <f t="shared" si="28"/>
        <v>0</v>
      </c>
      <c r="F231" s="29">
        <f t="shared" si="29"/>
        <v>329.59972702324848</v>
      </c>
      <c r="G231" s="29">
        <f t="shared" si="33"/>
        <v>196.01157995644368</v>
      </c>
      <c r="H231" s="29">
        <f t="shared" si="34"/>
        <v>133.58814706680479</v>
      </c>
      <c r="I231" s="29">
        <f t="shared" si="30"/>
        <v>37522.994650670793</v>
      </c>
      <c r="J231" s="29">
        <f>SUM($H$18:$H231)</f>
        <v>41057.336233645896</v>
      </c>
    </row>
    <row r="232" spans="1:10">
      <c r="A232" s="23">
        <f t="shared" si="31"/>
        <v>215</v>
      </c>
      <c r="B232" s="24">
        <f t="shared" si="27"/>
        <v>47696</v>
      </c>
      <c r="C232" s="29">
        <f t="shared" si="32"/>
        <v>37522.994650670793</v>
      </c>
      <c r="D232" s="29">
        <f t="shared" si="35"/>
        <v>329.59972702324848</v>
      </c>
      <c r="E232" s="30">
        <f t="shared" si="28"/>
        <v>0</v>
      </c>
      <c r="F232" s="29">
        <f t="shared" si="29"/>
        <v>329.59972702324848</v>
      </c>
      <c r="G232" s="29">
        <f t="shared" si="33"/>
        <v>196.70578763545606</v>
      </c>
      <c r="H232" s="29">
        <f t="shared" si="34"/>
        <v>132.89393938779241</v>
      </c>
      <c r="I232" s="29">
        <f t="shared" si="30"/>
        <v>37326.288863035334</v>
      </c>
      <c r="J232" s="29">
        <f>SUM($H$18:$H232)</f>
        <v>41190.230173033691</v>
      </c>
    </row>
    <row r="233" spans="1:10">
      <c r="A233" s="23">
        <f t="shared" si="31"/>
        <v>216</v>
      </c>
      <c r="B233" s="24">
        <f t="shared" si="27"/>
        <v>47727</v>
      </c>
      <c r="C233" s="29">
        <f t="shared" si="32"/>
        <v>37326.288863035334</v>
      </c>
      <c r="D233" s="29">
        <f t="shared" si="35"/>
        <v>329.59972702324848</v>
      </c>
      <c r="E233" s="30">
        <f t="shared" si="28"/>
        <v>0</v>
      </c>
      <c r="F233" s="29">
        <f t="shared" si="29"/>
        <v>329.59972702324848</v>
      </c>
      <c r="G233" s="29">
        <f t="shared" si="33"/>
        <v>197.40245396666498</v>
      </c>
      <c r="H233" s="29">
        <f t="shared" si="34"/>
        <v>132.1972730565835</v>
      </c>
      <c r="I233" s="29">
        <f t="shared" si="30"/>
        <v>37128.886409068669</v>
      </c>
      <c r="J233" s="29">
        <f>SUM($H$18:$H233)</f>
        <v>41322.427446090274</v>
      </c>
    </row>
    <row r="234" spans="1:10">
      <c r="A234" s="23">
        <f t="shared" si="31"/>
        <v>217</v>
      </c>
      <c r="B234" s="24">
        <f t="shared" si="27"/>
        <v>47757</v>
      </c>
      <c r="C234" s="29">
        <f t="shared" si="32"/>
        <v>37128.886409068669</v>
      </c>
      <c r="D234" s="29">
        <f t="shared" si="35"/>
        <v>329.59972702324848</v>
      </c>
      <c r="E234" s="30">
        <f t="shared" si="28"/>
        <v>0</v>
      </c>
      <c r="F234" s="29">
        <f t="shared" si="29"/>
        <v>329.59972702324848</v>
      </c>
      <c r="G234" s="29">
        <f t="shared" si="33"/>
        <v>198.10158765779693</v>
      </c>
      <c r="H234" s="29">
        <f t="shared" si="34"/>
        <v>131.49813936545155</v>
      </c>
      <c r="I234" s="29">
        <f t="shared" si="30"/>
        <v>36930.784821410874</v>
      </c>
      <c r="J234" s="29">
        <f>SUM($H$18:$H234)</f>
        <v>41453.925585455727</v>
      </c>
    </row>
    <row r="235" spans="1:10">
      <c r="A235" s="23">
        <f t="shared" si="31"/>
        <v>218</v>
      </c>
      <c r="B235" s="24">
        <f t="shared" si="27"/>
        <v>47788</v>
      </c>
      <c r="C235" s="29">
        <f t="shared" si="32"/>
        <v>36930.784821410874</v>
      </c>
      <c r="D235" s="29">
        <f t="shared" si="35"/>
        <v>329.59972702324848</v>
      </c>
      <c r="E235" s="30">
        <f t="shared" si="28"/>
        <v>0</v>
      </c>
      <c r="F235" s="29">
        <f t="shared" si="29"/>
        <v>329.59972702324848</v>
      </c>
      <c r="G235" s="29">
        <f t="shared" si="33"/>
        <v>198.80319744741828</v>
      </c>
      <c r="H235" s="29">
        <f t="shared" si="34"/>
        <v>130.79652957583019</v>
      </c>
      <c r="I235" s="29">
        <f t="shared" si="30"/>
        <v>36731.981623963453</v>
      </c>
      <c r="J235" s="29">
        <f>SUM($H$18:$H235)</f>
        <v>41584.72211503156</v>
      </c>
    </row>
    <row r="236" spans="1:10">
      <c r="A236" s="23">
        <f t="shared" si="31"/>
        <v>219</v>
      </c>
      <c r="B236" s="24">
        <f t="shared" si="27"/>
        <v>47818</v>
      </c>
      <c r="C236" s="29">
        <f t="shared" si="32"/>
        <v>36731.981623963453</v>
      </c>
      <c r="D236" s="29">
        <f t="shared" si="35"/>
        <v>329.59972702324848</v>
      </c>
      <c r="E236" s="30">
        <f t="shared" si="28"/>
        <v>0</v>
      </c>
      <c r="F236" s="29">
        <f t="shared" si="29"/>
        <v>329.59972702324848</v>
      </c>
      <c r="G236" s="29">
        <f t="shared" si="33"/>
        <v>199.50729210504457</v>
      </c>
      <c r="H236" s="29">
        <f t="shared" si="34"/>
        <v>130.09243491820391</v>
      </c>
      <c r="I236" s="29">
        <f t="shared" si="30"/>
        <v>36532.474331858408</v>
      </c>
      <c r="J236" s="29">
        <f>SUM($H$18:$H236)</f>
        <v>41714.814549949762</v>
      </c>
    </row>
    <row r="237" spans="1:10">
      <c r="A237" s="23">
        <f t="shared" si="31"/>
        <v>220</v>
      </c>
      <c r="B237" s="24">
        <f t="shared" si="27"/>
        <v>47849</v>
      </c>
      <c r="C237" s="29">
        <f t="shared" si="32"/>
        <v>36532.474331858408</v>
      </c>
      <c r="D237" s="29">
        <f t="shared" si="35"/>
        <v>329.59972702324848</v>
      </c>
      <c r="E237" s="30">
        <f t="shared" si="28"/>
        <v>0</v>
      </c>
      <c r="F237" s="29">
        <f t="shared" si="29"/>
        <v>329.59972702324848</v>
      </c>
      <c r="G237" s="29">
        <f t="shared" si="33"/>
        <v>200.21388043124995</v>
      </c>
      <c r="H237" s="29">
        <f t="shared" si="34"/>
        <v>129.38584659199853</v>
      </c>
      <c r="I237" s="29">
        <f t="shared" si="30"/>
        <v>36332.260451427159</v>
      </c>
      <c r="J237" s="29">
        <f>SUM($H$18:$H237)</f>
        <v>41844.200396541761</v>
      </c>
    </row>
    <row r="238" spans="1:10">
      <c r="A238" s="23">
        <f t="shared" si="31"/>
        <v>221</v>
      </c>
      <c r="B238" s="24">
        <f t="shared" si="27"/>
        <v>47880</v>
      </c>
      <c r="C238" s="29">
        <f t="shared" si="32"/>
        <v>36332.260451427159</v>
      </c>
      <c r="D238" s="29">
        <f t="shared" si="35"/>
        <v>329.59972702324848</v>
      </c>
      <c r="E238" s="30">
        <f t="shared" si="28"/>
        <v>0</v>
      </c>
      <c r="F238" s="29">
        <f t="shared" si="29"/>
        <v>329.59972702324848</v>
      </c>
      <c r="G238" s="29">
        <f t="shared" si="33"/>
        <v>200.92297125777728</v>
      </c>
      <c r="H238" s="29">
        <f t="shared" si="34"/>
        <v>128.6767557654712</v>
      </c>
      <c r="I238" s="29">
        <f t="shared" si="30"/>
        <v>36131.337480169379</v>
      </c>
      <c r="J238" s="29">
        <f>SUM($H$18:$H238)</f>
        <v>41972.877152307236</v>
      </c>
    </row>
    <row r="239" spans="1:10">
      <c r="A239" s="23">
        <f t="shared" si="31"/>
        <v>222</v>
      </c>
      <c r="B239" s="24">
        <f t="shared" si="27"/>
        <v>47908</v>
      </c>
      <c r="C239" s="29">
        <f t="shared" si="32"/>
        <v>36131.337480169379</v>
      </c>
      <c r="D239" s="29">
        <f t="shared" si="35"/>
        <v>329.59972702324848</v>
      </c>
      <c r="E239" s="30">
        <f t="shared" si="28"/>
        <v>0</v>
      </c>
      <c r="F239" s="29">
        <f t="shared" si="29"/>
        <v>329.59972702324848</v>
      </c>
      <c r="G239" s="29">
        <f t="shared" si="33"/>
        <v>201.63457344764856</v>
      </c>
      <c r="H239" s="29">
        <f t="shared" si="34"/>
        <v>127.9651535755999</v>
      </c>
      <c r="I239" s="29">
        <f t="shared" si="30"/>
        <v>35929.70290672173</v>
      </c>
      <c r="J239" s="29">
        <f>SUM($H$18:$H239)</f>
        <v>42100.842305882834</v>
      </c>
    </row>
    <row r="240" spans="1:10">
      <c r="A240" s="23">
        <f t="shared" si="31"/>
        <v>223</v>
      </c>
      <c r="B240" s="24">
        <f t="shared" si="27"/>
        <v>47939</v>
      </c>
      <c r="C240" s="29">
        <f t="shared" si="32"/>
        <v>35929.70290672173</v>
      </c>
      <c r="D240" s="29">
        <f t="shared" si="35"/>
        <v>329.59972702324848</v>
      </c>
      <c r="E240" s="30">
        <f t="shared" si="28"/>
        <v>0</v>
      </c>
      <c r="F240" s="29">
        <f t="shared" si="29"/>
        <v>329.59972702324848</v>
      </c>
      <c r="G240" s="29">
        <f t="shared" si="33"/>
        <v>202.34869589527568</v>
      </c>
      <c r="H240" s="29">
        <f t="shared" si="34"/>
        <v>127.25103112797279</v>
      </c>
      <c r="I240" s="29">
        <f t="shared" si="30"/>
        <v>35727.354210826452</v>
      </c>
      <c r="J240" s="29">
        <f>SUM($H$18:$H240)</f>
        <v>42228.093337010803</v>
      </c>
    </row>
    <row r="241" spans="1:10">
      <c r="A241" s="23">
        <f t="shared" si="31"/>
        <v>224</v>
      </c>
      <c r="B241" s="24">
        <f t="shared" si="27"/>
        <v>47969</v>
      </c>
      <c r="C241" s="29">
        <f t="shared" si="32"/>
        <v>35727.354210826452</v>
      </c>
      <c r="D241" s="29">
        <f t="shared" si="35"/>
        <v>329.59972702324848</v>
      </c>
      <c r="E241" s="30">
        <f t="shared" si="28"/>
        <v>0</v>
      </c>
      <c r="F241" s="29">
        <f t="shared" si="29"/>
        <v>329.59972702324848</v>
      </c>
      <c r="G241" s="29">
        <f t="shared" si="33"/>
        <v>203.06534752657143</v>
      </c>
      <c r="H241" s="29">
        <f t="shared" si="34"/>
        <v>126.53437949667703</v>
      </c>
      <c r="I241" s="29">
        <f t="shared" si="30"/>
        <v>35524.28886329988</v>
      </c>
      <c r="J241" s="29">
        <f>SUM($H$18:$H241)</f>
        <v>42354.627716507479</v>
      </c>
    </row>
    <row r="242" spans="1:10">
      <c r="A242" s="23">
        <f t="shared" si="31"/>
        <v>225</v>
      </c>
      <c r="B242" s="24">
        <f t="shared" si="27"/>
        <v>48000</v>
      </c>
      <c r="C242" s="29">
        <f t="shared" si="32"/>
        <v>35524.28886329988</v>
      </c>
      <c r="D242" s="29">
        <f t="shared" si="35"/>
        <v>329.59972702324848</v>
      </c>
      <c r="E242" s="30">
        <f t="shared" si="28"/>
        <v>0</v>
      </c>
      <c r="F242" s="29">
        <f t="shared" si="29"/>
        <v>329.59972702324848</v>
      </c>
      <c r="G242" s="29">
        <f t="shared" si="33"/>
        <v>203.78453729906141</v>
      </c>
      <c r="H242" s="29">
        <f t="shared" si="34"/>
        <v>125.81518972418708</v>
      </c>
      <c r="I242" s="29">
        <f t="shared" si="30"/>
        <v>35320.504326000817</v>
      </c>
      <c r="J242" s="29">
        <f>SUM($H$18:$H242)</f>
        <v>42480.442906231663</v>
      </c>
    </row>
    <row r="243" spans="1:10">
      <c r="A243" s="23">
        <f t="shared" si="31"/>
        <v>226</v>
      </c>
      <c r="B243" s="24">
        <f t="shared" si="27"/>
        <v>48030</v>
      </c>
      <c r="C243" s="29">
        <f t="shared" si="32"/>
        <v>35320.504326000817</v>
      </c>
      <c r="D243" s="29">
        <f t="shared" si="35"/>
        <v>329.59972702324848</v>
      </c>
      <c r="E243" s="30">
        <f t="shared" si="28"/>
        <v>0</v>
      </c>
      <c r="F243" s="29">
        <f t="shared" si="29"/>
        <v>329.59972702324848</v>
      </c>
      <c r="G243" s="29">
        <f t="shared" si="33"/>
        <v>204.50627420199555</v>
      </c>
      <c r="H243" s="29">
        <f t="shared" si="34"/>
        <v>125.09345282125291</v>
      </c>
      <c r="I243" s="29">
        <f t="shared" si="30"/>
        <v>35115.998051798822</v>
      </c>
      <c r="J243" s="29">
        <f>SUM($H$18:$H243)</f>
        <v>42605.536359052916</v>
      </c>
    </row>
    <row r="244" spans="1:10">
      <c r="A244" s="23">
        <f t="shared" si="31"/>
        <v>227</v>
      </c>
      <c r="B244" s="24">
        <f t="shared" si="27"/>
        <v>48061</v>
      </c>
      <c r="C244" s="29">
        <f t="shared" si="32"/>
        <v>35115.998051798822</v>
      </c>
      <c r="D244" s="29">
        <f t="shared" si="35"/>
        <v>329.59972702324848</v>
      </c>
      <c r="E244" s="30">
        <f t="shared" si="28"/>
        <v>0</v>
      </c>
      <c r="F244" s="29">
        <f t="shared" si="29"/>
        <v>329.59972702324848</v>
      </c>
      <c r="G244" s="29">
        <f t="shared" si="33"/>
        <v>205.23056725646097</v>
      </c>
      <c r="H244" s="29">
        <f t="shared" si="34"/>
        <v>124.3691597667875</v>
      </c>
      <c r="I244" s="29">
        <f t="shared" si="30"/>
        <v>34910.767484542361</v>
      </c>
      <c r="J244" s="29">
        <f>SUM($H$18:$H244)</f>
        <v>42729.905518819702</v>
      </c>
    </row>
    <row r="245" spans="1:10">
      <c r="A245" s="23">
        <f t="shared" si="31"/>
        <v>228</v>
      </c>
      <c r="B245" s="24">
        <f t="shared" si="27"/>
        <v>48092</v>
      </c>
      <c r="C245" s="29">
        <f t="shared" si="32"/>
        <v>34910.767484542361</v>
      </c>
      <c r="D245" s="29">
        <f t="shared" si="35"/>
        <v>329.59972702324848</v>
      </c>
      <c r="E245" s="30">
        <f t="shared" si="28"/>
        <v>0</v>
      </c>
      <c r="F245" s="29">
        <f t="shared" si="29"/>
        <v>329.59972702324848</v>
      </c>
      <c r="G245" s="29">
        <f t="shared" si="33"/>
        <v>205.95742551549426</v>
      </c>
      <c r="H245" s="29">
        <f t="shared" si="34"/>
        <v>123.64230150775421</v>
      </c>
      <c r="I245" s="29">
        <f t="shared" si="30"/>
        <v>34704.810059026866</v>
      </c>
      <c r="J245" s="29">
        <f>SUM($H$18:$H245)</f>
        <v>42853.547820327454</v>
      </c>
    </row>
    <row r="246" spans="1:10">
      <c r="A246" s="23">
        <f t="shared" si="31"/>
        <v>229</v>
      </c>
      <c r="B246" s="24">
        <f t="shared" si="27"/>
        <v>48122</v>
      </c>
      <c r="C246" s="29">
        <f t="shared" si="32"/>
        <v>34704.810059026866</v>
      </c>
      <c r="D246" s="29">
        <f t="shared" si="35"/>
        <v>329.59972702324848</v>
      </c>
      <c r="E246" s="30">
        <f t="shared" si="28"/>
        <v>0</v>
      </c>
      <c r="F246" s="29">
        <f t="shared" si="29"/>
        <v>329.59972702324848</v>
      </c>
      <c r="G246" s="29">
        <f t="shared" si="33"/>
        <v>206.68685806419501</v>
      </c>
      <c r="H246" s="29">
        <f t="shared" si="34"/>
        <v>122.91286895905348</v>
      </c>
      <c r="I246" s="29">
        <f t="shared" si="30"/>
        <v>34498.123200962669</v>
      </c>
      <c r="J246" s="29">
        <f>SUM($H$18:$H246)</f>
        <v>42976.460689286505</v>
      </c>
    </row>
    <row r="247" spans="1:10">
      <c r="A247" s="23">
        <f t="shared" si="31"/>
        <v>230</v>
      </c>
      <c r="B247" s="24">
        <f t="shared" si="27"/>
        <v>48153</v>
      </c>
      <c r="C247" s="29">
        <f t="shared" si="32"/>
        <v>34498.123200962669</v>
      </c>
      <c r="D247" s="29">
        <f t="shared" si="35"/>
        <v>329.59972702324848</v>
      </c>
      <c r="E247" s="30">
        <f t="shared" si="28"/>
        <v>0</v>
      </c>
      <c r="F247" s="29">
        <f t="shared" si="29"/>
        <v>329.59972702324848</v>
      </c>
      <c r="G247" s="29">
        <f t="shared" si="33"/>
        <v>207.418874019839</v>
      </c>
      <c r="H247" s="29">
        <f t="shared" si="34"/>
        <v>122.18085300340947</v>
      </c>
      <c r="I247" s="29">
        <f t="shared" si="30"/>
        <v>34290.704326942832</v>
      </c>
      <c r="J247" s="29">
        <f>SUM($H$18:$H247)</f>
        <v>43098.641542289915</v>
      </c>
    </row>
    <row r="248" spans="1:10">
      <c r="A248" s="23">
        <f t="shared" si="31"/>
        <v>231</v>
      </c>
      <c r="B248" s="24">
        <f t="shared" si="27"/>
        <v>48183</v>
      </c>
      <c r="C248" s="29">
        <f t="shared" si="32"/>
        <v>34290.704326942832</v>
      </c>
      <c r="D248" s="29">
        <f t="shared" si="35"/>
        <v>329.59972702324848</v>
      </c>
      <c r="E248" s="30">
        <f t="shared" si="28"/>
        <v>0</v>
      </c>
      <c r="F248" s="29">
        <f t="shared" si="29"/>
        <v>329.59972702324848</v>
      </c>
      <c r="G248" s="29">
        <f t="shared" si="33"/>
        <v>208.15348253199261</v>
      </c>
      <c r="H248" s="29">
        <f t="shared" si="34"/>
        <v>121.44624449125587</v>
      </c>
      <c r="I248" s="29">
        <f t="shared" si="30"/>
        <v>34082.550844410842</v>
      </c>
      <c r="J248" s="29">
        <f>SUM($H$18:$H248)</f>
        <v>43220.087786781172</v>
      </c>
    </row>
    <row r="249" spans="1:10">
      <c r="A249" s="23">
        <f t="shared" si="31"/>
        <v>232</v>
      </c>
      <c r="B249" s="24">
        <f t="shared" si="27"/>
        <v>48214</v>
      </c>
      <c r="C249" s="29">
        <f t="shared" si="32"/>
        <v>34082.550844410842</v>
      </c>
      <c r="D249" s="29">
        <f t="shared" si="35"/>
        <v>329.59972702324848</v>
      </c>
      <c r="E249" s="30">
        <f t="shared" si="28"/>
        <v>0</v>
      </c>
      <c r="F249" s="29">
        <f t="shared" si="29"/>
        <v>329.59972702324848</v>
      </c>
      <c r="G249" s="29">
        <f t="shared" si="33"/>
        <v>208.89069278262673</v>
      </c>
      <c r="H249" s="29">
        <f t="shared" si="34"/>
        <v>120.70903424062175</v>
      </c>
      <c r="I249" s="29">
        <f t="shared" si="30"/>
        <v>33873.660151628217</v>
      </c>
      <c r="J249" s="29">
        <f>SUM($H$18:$H249)</f>
        <v>43340.796821021795</v>
      </c>
    </row>
    <row r="250" spans="1:10">
      <c r="A250" s="23">
        <f t="shared" si="31"/>
        <v>233</v>
      </c>
      <c r="B250" s="24">
        <f t="shared" si="27"/>
        <v>48245</v>
      </c>
      <c r="C250" s="29">
        <f t="shared" si="32"/>
        <v>33873.660151628217</v>
      </c>
      <c r="D250" s="29">
        <f t="shared" si="35"/>
        <v>329.59972702324848</v>
      </c>
      <c r="E250" s="30">
        <f t="shared" si="28"/>
        <v>0</v>
      </c>
      <c r="F250" s="29">
        <f t="shared" si="29"/>
        <v>329.59972702324848</v>
      </c>
      <c r="G250" s="29">
        <f t="shared" si="33"/>
        <v>209.63051398623185</v>
      </c>
      <c r="H250" s="29">
        <f t="shared" si="34"/>
        <v>119.96921303701662</v>
      </c>
      <c r="I250" s="29">
        <f t="shared" si="30"/>
        <v>33664.029637641986</v>
      </c>
      <c r="J250" s="29">
        <f>SUM($H$18:$H250)</f>
        <v>43460.766034058812</v>
      </c>
    </row>
    <row r="251" spans="1:10">
      <c r="A251" s="23">
        <f t="shared" si="31"/>
        <v>234</v>
      </c>
      <c r="B251" s="24">
        <f t="shared" si="27"/>
        <v>48274</v>
      </c>
      <c r="C251" s="29">
        <f t="shared" si="32"/>
        <v>33664.029637641986</v>
      </c>
      <c r="D251" s="29">
        <f t="shared" si="35"/>
        <v>329.59972702324848</v>
      </c>
      <c r="E251" s="30">
        <f t="shared" si="28"/>
        <v>0</v>
      </c>
      <c r="F251" s="29">
        <f t="shared" si="29"/>
        <v>329.59972702324848</v>
      </c>
      <c r="G251" s="29">
        <f t="shared" si="33"/>
        <v>210.37295538993311</v>
      </c>
      <c r="H251" s="29">
        <f t="shared" si="34"/>
        <v>119.22677163331538</v>
      </c>
      <c r="I251" s="29">
        <f t="shared" si="30"/>
        <v>33453.656682252054</v>
      </c>
      <c r="J251" s="29">
        <f>SUM($H$18:$H251)</f>
        <v>43579.992805692127</v>
      </c>
    </row>
    <row r="252" spans="1:10">
      <c r="A252" s="23">
        <f t="shared" si="31"/>
        <v>235</v>
      </c>
      <c r="B252" s="24">
        <f t="shared" si="27"/>
        <v>48305</v>
      </c>
      <c r="C252" s="29">
        <f t="shared" si="32"/>
        <v>33453.656682252054</v>
      </c>
      <c r="D252" s="29">
        <f t="shared" si="35"/>
        <v>329.59972702324848</v>
      </c>
      <c r="E252" s="30">
        <f t="shared" si="28"/>
        <v>0</v>
      </c>
      <c r="F252" s="29">
        <f t="shared" si="29"/>
        <v>329.59972702324848</v>
      </c>
      <c r="G252" s="29">
        <f t="shared" si="33"/>
        <v>211.11802627360578</v>
      </c>
      <c r="H252" s="29">
        <f t="shared" si="34"/>
        <v>118.4817007496427</v>
      </c>
      <c r="I252" s="29">
        <f t="shared" si="30"/>
        <v>33242.538655978446</v>
      </c>
      <c r="J252" s="29">
        <f>SUM($H$18:$H252)</f>
        <v>43698.474506441773</v>
      </c>
    </row>
    <row r="253" spans="1:10">
      <c r="A253" s="23">
        <f t="shared" si="31"/>
        <v>236</v>
      </c>
      <c r="B253" s="24">
        <f t="shared" si="27"/>
        <v>48335</v>
      </c>
      <c r="C253" s="29">
        <f t="shared" si="32"/>
        <v>33242.538655978446</v>
      </c>
      <c r="D253" s="29">
        <f t="shared" si="35"/>
        <v>329.59972702324848</v>
      </c>
      <c r="E253" s="30">
        <f t="shared" si="28"/>
        <v>0</v>
      </c>
      <c r="F253" s="29">
        <f t="shared" si="29"/>
        <v>329.59972702324848</v>
      </c>
      <c r="G253" s="29">
        <f t="shared" si="33"/>
        <v>211.86573594999146</v>
      </c>
      <c r="H253" s="29">
        <f t="shared" si="34"/>
        <v>117.733991073257</v>
      </c>
      <c r="I253" s="29">
        <f t="shared" si="30"/>
        <v>33030.672920028454</v>
      </c>
      <c r="J253" s="29">
        <f>SUM($H$18:$H253)</f>
        <v>43816.208497515028</v>
      </c>
    </row>
    <row r="254" spans="1:10">
      <c r="A254" s="23">
        <f t="shared" si="31"/>
        <v>237</v>
      </c>
      <c r="B254" s="24">
        <f t="shared" si="27"/>
        <v>48366</v>
      </c>
      <c r="C254" s="29">
        <f t="shared" si="32"/>
        <v>33030.672920028454</v>
      </c>
      <c r="D254" s="29">
        <f t="shared" si="35"/>
        <v>329.59972702324848</v>
      </c>
      <c r="E254" s="30">
        <f t="shared" si="28"/>
        <v>0</v>
      </c>
      <c r="F254" s="29">
        <f t="shared" si="29"/>
        <v>329.59972702324848</v>
      </c>
      <c r="G254" s="29">
        <f t="shared" si="33"/>
        <v>212.61609376481437</v>
      </c>
      <c r="H254" s="29">
        <f t="shared" si="34"/>
        <v>116.98363325843411</v>
      </c>
      <c r="I254" s="29">
        <f t="shared" si="30"/>
        <v>32818.056826263637</v>
      </c>
      <c r="J254" s="29">
        <f>SUM($H$18:$H254)</f>
        <v>43933.192130773459</v>
      </c>
    </row>
    <row r="255" spans="1:10">
      <c r="A255" s="23">
        <f t="shared" si="31"/>
        <v>238</v>
      </c>
      <c r="B255" s="24">
        <f t="shared" si="27"/>
        <v>48396</v>
      </c>
      <c r="C255" s="29">
        <f t="shared" si="32"/>
        <v>32818.056826263637</v>
      </c>
      <c r="D255" s="29">
        <f t="shared" si="35"/>
        <v>329.59972702324848</v>
      </c>
      <c r="E255" s="30">
        <f t="shared" si="28"/>
        <v>0</v>
      </c>
      <c r="F255" s="29">
        <f t="shared" si="29"/>
        <v>329.59972702324848</v>
      </c>
      <c r="G255" s="29">
        <f t="shared" si="33"/>
        <v>213.36910909689811</v>
      </c>
      <c r="H255" s="29">
        <f t="shared" si="34"/>
        <v>116.23061792635038</v>
      </c>
      <c r="I255" s="29">
        <f t="shared" si="30"/>
        <v>32604.68771716674</v>
      </c>
      <c r="J255" s="29">
        <f>SUM($H$18:$H255)</f>
        <v>44049.422748699806</v>
      </c>
    </row>
    <row r="256" spans="1:10">
      <c r="A256" s="23">
        <f t="shared" si="31"/>
        <v>239</v>
      </c>
      <c r="B256" s="24">
        <f t="shared" si="27"/>
        <v>48427</v>
      </c>
      <c r="C256" s="29">
        <f t="shared" si="32"/>
        <v>32604.68771716674</v>
      </c>
      <c r="D256" s="29">
        <f t="shared" si="35"/>
        <v>329.59972702324848</v>
      </c>
      <c r="E256" s="30">
        <f t="shared" si="28"/>
        <v>0</v>
      </c>
      <c r="F256" s="29">
        <f t="shared" si="29"/>
        <v>329.59972702324848</v>
      </c>
      <c r="G256" s="29">
        <f t="shared" si="33"/>
        <v>214.12479135828295</v>
      </c>
      <c r="H256" s="29">
        <f t="shared" si="34"/>
        <v>115.47493566496554</v>
      </c>
      <c r="I256" s="29">
        <f t="shared" si="30"/>
        <v>32390.562925808455</v>
      </c>
      <c r="J256" s="29">
        <f>SUM($H$18:$H256)</f>
        <v>44164.897684364769</v>
      </c>
    </row>
    <row r="257" spans="1:10">
      <c r="A257" s="23">
        <f t="shared" si="31"/>
        <v>240</v>
      </c>
      <c r="B257" s="24">
        <f t="shared" si="27"/>
        <v>48458</v>
      </c>
      <c r="C257" s="29">
        <f t="shared" si="32"/>
        <v>32390.562925808455</v>
      </c>
      <c r="D257" s="29">
        <f t="shared" si="35"/>
        <v>329.59972702324848</v>
      </c>
      <c r="E257" s="30">
        <f t="shared" si="28"/>
        <v>0</v>
      </c>
      <c r="F257" s="29">
        <f t="shared" si="29"/>
        <v>329.59972702324848</v>
      </c>
      <c r="G257" s="29">
        <f t="shared" si="33"/>
        <v>214.88314999434351</v>
      </c>
      <c r="H257" s="29">
        <f t="shared" si="34"/>
        <v>114.71657702890495</v>
      </c>
      <c r="I257" s="29">
        <f t="shared" si="30"/>
        <v>32175.679775814111</v>
      </c>
      <c r="J257" s="29">
        <f>SUM($H$18:$H257)</f>
        <v>44279.614261393675</v>
      </c>
    </row>
    <row r="258" spans="1:10">
      <c r="A258" s="23">
        <f t="shared" si="31"/>
        <v>241</v>
      </c>
      <c r="B258" s="24">
        <f t="shared" si="27"/>
        <v>48488</v>
      </c>
      <c r="C258" s="29">
        <f t="shared" si="32"/>
        <v>32175.679775814111</v>
      </c>
      <c r="D258" s="29">
        <f t="shared" si="35"/>
        <v>329.59972702324848</v>
      </c>
      <c r="E258" s="30">
        <f t="shared" si="28"/>
        <v>0</v>
      </c>
      <c r="F258" s="29">
        <f t="shared" si="29"/>
        <v>329.59972702324848</v>
      </c>
      <c r="G258" s="29">
        <f t="shared" si="33"/>
        <v>215.6441944839068</v>
      </c>
      <c r="H258" s="29">
        <f t="shared" si="34"/>
        <v>113.95553253934166</v>
      </c>
      <c r="I258" s="29">
        <f t="shared" si="30"/>
        <v>31960.035581330205</v>
      </c>
      <c r="J258" s="29">
        <f>SUM($H$18:$H258)</f>
        <v>44393.56979393302</v>
      </c>
    </row>
    <row r="259" spans="1:10">
      <c r="A259" s="23">
        <f t="shared" si="31"/>
        <v>242</v>
      </c>
      <c r="B259" s="24">
        <f t="shared" si="27"/>
        <v>48519</v>
      </c>
      <c r="C259" s="29">
        <f t="shared" si="32"/>
        <v>31960.035581330205</v>
      </c>
      <c r="D259" s="29">
        <f t="shared" si="35"/>
        <v>329.59972702324848</v>
      </c>
      <c r="E259" s="30">
        <f t="shared" si="28"/>
        <v>0</v>
      </c>
      <c r="F259" s="29">
        <f t="shared" si="29"/>
        <v>329.59972702324848</v>
      </c>
      <c r="G259" s="29">
        <f t="shared" si="33"/>
        <v>216.40793433937068</v>
      </c>
      <c r="H259" s="29">
        <f t="shared" si="34"/>
        <v>113.19179268387781</v>
      </c>
      <c r="I259" s="29">
        <f t="shared" si="30"/>
        <v>31743.627646990833</v>
      </c>
      <c r="J259" s="29">
        <f>SUM($H$18:$H259)</f>
        <v>44506.7615866169</v>
      </c>
    </row>
    <row r="260" spans="1:10">
      <c r="A260" s="23">
        <f t="shared" si="31"/>
        <v>243</v>
      </c>
      <c r="B260" s="24">
        <f t="shared" si="27"/>
        <v>48549</v>
      </c>
      <c r="C260" s="29">
        <f t="shared" si="32"/>
        <v>31743.627646990833</v>
      </c>
      <c r="D260" s="29">
        <f t="shared" si="35"/>
        <v>329.59972702324848</v>
      </c>
      <c r="E260" s="30">
        <f t="shared" si="28"/>
        <v>0</v>
      </c>
      <c r="F260" s="29">
        <f t="shared" si="29"/>
        <v>329.59972702324848</v>
      </c>
      <c r="G260" s="29">
        <f t="shared" si="33"/>
        <v>217.17437910682258</v>
      </c>
      <c r="H260" s="29">
        <f t="shared" si="34"/>
        <v>112.42534791642588</v>
      </c>
      <c r="I260" s="29">
        <f t="shared" si="30"/>
        <v>31526.453267884011</v>
      </c>
      <c r="J260" s="29">
        <f>SUM($H$18:$H260)</f>
        <v>44619.186934533325</v>
      </c>
    </row>
    <row r="261" spans="1:10">
      <c r="A261" s="23">
        <f t="shared" si="31"/>
        <v>244</v>
      </c>
      <c r="B261" s="24">
        <f t="shared" si="27"/>
        <v>48580</v>
      </c>
      <c r="C261" s="29">
        <f t="shared" si="32"/>
        <v>31526.453267884011</v>
      </c>
      <c r="D261" s="29">
        <f t="shared" si="35"/>
        <v>329.59972702324848</v>
      </c>
      <c r="E261" s="30">
        <f t="shared" si="28"/>
        <v>0</v>
      </c>
      <c r="F261" s="29">
        <f t="shared" si="29"/>
        <v>329.59972702324848</v>
      </c>
      <c r="G261" s="29">
        <f t="shared" si="33"/>
        <v>217.94353836615926</v>
      </c>
      <c r="H261" s="29">
        <f t="shared" si="34"/>
        <v>111.65618865708922</v>
      </c>
      <c r="I261" s="29">
        <f t="shared" si="30"/>
        <v>31308.509729517853</v>
      </c>
      <c r="J261" s="29">
        <f>SUM($H$18:$H261)</f>
        <v>44730.843123190418</v>
      </c>
    </row>
    <row r="262" spans="1:10">
      <c r="A262" s="23">
        <f t="shared" si="31"/>
        <v>245</v>
      </c>
      <c r="B262" s="24">
        <f t="shared" si="27"/>
        <v>48611</v>
      </c>
      <c r="C262" s="29">
        <f t="shared" si="32"/>
        <v>31308.509729517853</v>
      </c>
      <c r="D262" s="29">
        <f t="shared" si="35"/>
        <v>329.59972702324848</v>
      </c>
      <c r="E262" s="30">
        <f t="shared" si="28"/>
        <v>0</v>
      </c>
      <c r="F262" s="29">
        <f t="shared" si="29"/>
        <v>329.59972702324848</v>
      </c>
      <c r="G262" s="29">
        <f t="shared" si="33"/>
        <v>218.71542173120605</v>
      </c>
      <c r="H262" s="29">
        <f t="shared" si="34"/>
        <v>110.88430529204241</v>
      </c>
      <c r="I262" s="29">
        <f t="shared" si="30"/>
        <v>31089.794307786648</v>
      </c>
      <c r="J262" s="29">
        <f>SUM($H$18:$H262)</f>
        <v>44841.72742848246</v>
      </c>
    </row>
    <row r="263" spans="1:10">
      <c r="A263" s="23">
        <f t="shared" si="31"/>
        <v>246</v>
      </c>
      <c r="B263" s="24">
        <f t="shared" si="27"/>
        <v>48639</v>
      </c>
      <c r="C263" s="29">
        <f t="shared" si="32"/>
        <v>31089.794307786648</v>
      </c>
      <c r="D263" s="29">
        <f t="shared" si="35"/>
        <v>329.59972702324848</v>
      </c>
      <c r="E263" s="30">
        <f t="shared" si="28"/>
        <v>0</v>
      </c>
      <c r="F263" s="29">
        <f t="shared" si="29"/>
        <v>329.59972702324848</v>
      </c>
      <c r="G263" s="29">
        <f t="shared" si="33"/>
        <v>219.49003884983745</v>
      </c>
      <c r="H263" s="29">
        <f t="shared" si="34"/>
        <v>110.10968817341104</v>
      </c>
      <c r="I263" s="29">
        <f t="shared" si="30"/>
        <v>30870.304268936809</v>
      </c>
      <c r="J263" s="29">
        <f>SUM($H$18:$H263)</f>
        <v>44951.837116655872</v>
      </c>
    </row>
    <row r="264" spans="1:10">
      <c r="A264" s="23">
        <f t="shared" si="31"/>
        <v>247</v>
      </c>
      <c r="B264" s="24">
        <f t="shared" si="27"/>
        <v>48670</v>
      </c>
      <c r="C264" s="29">
        <f t="shared" si="32"/>
        <v>30870.304268936809</v>
      </c>
      <c r="D264" s="29">
        <f t="shared" si="35"/>
        <v>329.59972702324848</v>
      </c>
      <c r="E264" s="30">
        <f t="shared" si="28"/>
        <v>0</v>
      </c>
      <c r="F264" s="29">
        <f t="shared" si="29"/>
        <v>329.59972702324848</v>
      </c>
      <c r="G264" s="29">
        <f t="shared" si="33"/>
        <v>220.26739940409726</v>
      </c>
      <c r="H264" s="29">
        <f t="shared" si="34"/>
        <v>109.3323276191512</v>
      </c>
      <c r="I264" s="29">
        <f t="shared" si="30"/>
        <v>30650.036869532712</v>
      </c>
      <c r="J264" s="29">
        <f>SUM($H$18:$H264)</f>
        <v>45061.169444275023</v>
      </c>
    </row>
    <row r="265" spans="1:10">
      <c r="A265" s="23">
        <f t="shared" si="31"/>
        <v>248</v>
      </c>
      <c r="B265" s="24">
        <f t="shared" si="27"/>
        <v>48700</v>
      </c>
      <c r="C265" s="29">
        <f t="shared" si="32"/>
        <v>30650.036869532712</v>
      </c>
      <c r="D265" s="29">
        <f t="shared" si="35"/>
        <v>329.59972702324848</v>
      </c>
      <c r="E265" s="30">
        <f t="shared" si="28"/>
        <v>0</v>
      </c>
      <c r="F265" s="29">
        <f t="shared" si="29"/>
        <v>329.59972702324848</v>
      </c>
      <c r="G265" s="29">
        <f t="shared" si="33"/>
        <v>221.0475131103201</v>
      </c>
      <c r="H265" s="29">
        <f t="shared" si="34"/>
        <v>108.55221391292837</v>
      </c>
      <c r="I265" s="29">
        <f t="shared" si="30"/>
        <v>30428.989356422393</v>
      </c>
      <c r="J265" s="29">
        <f>SUM($H$18:$H265)</f>
        <v>45169.721658187955</v>
      </c>
    </row>
    <row r="266" spans="1:10">
      <c r="A266" s="23">
        <f t="shared" si="31"/>
        <v>249</v>
      </c>
      <c r="B266" s="24">
        <f t="shared" si="27"/>
        <v>48731</v>
      </c>
      <c r="C266" s="29">
        <f t="shared" si="32"/>
        <v>30428.989356422393</v>
      </c>
      <c r="D266" s="29">
        <f t="shared" si="35"/>
        <v>329.59972702324848</v>
      </c>
      <c r="E266" s="30">
        <f t="shared" si="28"/>
        <v>0</v>
      </c>
      <c r="F266" s="29">
        <f t="shared" si="29"/>
        <v>329.59972702324848</v>
      </c>
      <c r="G266" s="29">
        <f t="shared" si="33"/>
        <v>221.83038971925248</v>
      </c>
      <c r="H266" s="29">
        <f t="shared" si="34"/>
        <v>107.76933730399598</v>
      </c>
      <c r="I266" s="29">
        <f t="shared" si="30"/>
        <v>30207.15896670314</v>
      </c>
      <c r="J266" s="29">
        <f>SUM($H$18:$H266)</f>
        <v>45277.490995491949</v>
      </c>
    </row>
    <row r="267" spans="1:10">
      <c r="A267" s="23">
        <f t="shared" si="31"/>
        <v>250</v>
      </c>
      <c r="B267" s="24">
        <f t="shared" si="27"/>
        <v>48761</v>
      </c>
      <c r="C267" s="29">
        <f t="shared" si="32"/>
        <v>30207.15896670314</v>
      </c>
      <c r="D267" s="29">
        <f t="shared" si="35"/>
        <v>329.59972702324848</v>
      </c>
      <c r="E267" s="30">
        <f t="shared" si="28"/>
        <v>0</v>
      </c>
      <c r="F267" s="29">
        <f t="shared" si="29"/>
        <v>329.59972702324848</v>
      </c>
      <c r="G267" s="29">
        <f t="shared" si="33"/>
        <v>222.61603901617485</v>
      </c>
      <c r="H267" s="29">
        <f t="shared" si="34"/>
        <v>106.98368800707362</v>
      </c>
      <c r="I267" s="29">
        <f t="shared" si="30"/>
        <v>29984.542927686965</v>
      </c>
      <c r="J267" s="29">
        <f>SUM($H$18:$H267)</f>
        <v>45384.474683499022</v>
      </c>
    </row>
    <row r="268" spans="1:10">
      <c r="A268" s="23">
        <f t="shared" si="31"/>
        <v>251</v>
      </c>
      <c r="B268" s="24">
        <f t="shared" si="27"/>
        <v>48792</v>
      </c>
      <c r="C268" s="29">
        <f t="shared" si="32"/>
        <v>29984.542927686965</v>
      </c>
      <c r="D268" s="29">
        <f t="shared" si="35"/>
        <v>329.59972702324848</v>
      </c>
      <c r="E268" s="30">
        <f t="shared" si="28"/>
        <v>0</v>
      </c>
      <c r="F268" s="29">
        <f t="shared" si="29"/>
        <v>329.59972702324848</v>
      </c>
      <c r="G268" s="29">
        <f t="shared" si="33"/>
        <v>223.40447082102378</v>
      </c>
      <c r="H268" s="29">
        <f t="shared" si="34"/>
        <v>106.19525620222468</v>
      </c>
      <c r="I268" s="29">
        <f t="shared" si="30"/>
        <v>29761.138456865941</v>
      </c>
      <c r="J268" s="29">
        <f>SUM($H$18:$H268)</f>
        <v>45490.669939701249</v>
      </c>
    </row>
    <row r="269" spans="1:10">
      <c r="A269" s="23">
        <f t="shared" si="31"/>
        <v>252</v>
      </c>
      <c r="B269" s="24">
        <f t="shared" si="27"/>
        <v>48823</v>
      </c>
      <c r="C269" s="29">
        <f t="shared" si="32"/>
        <v>29761.138456865941</v>
      </c>
      <c r="D269" s="29">
        <f t="shared" si="35"/>
        <v>329.59972702324848</v>
      </c>
      <c r="E269" s="30">
        <f t="shared" si="28"/>
        <v>0</v>
      </c>
      <c r="F269" s="29">
        <f t="shared" si="29"/>
        <v>329.59972702324848</v>
      </c>
      <c r="G269" s="29">
        <f t="shared" si="33"/>
        <v>224.1956949885149</v>
      </c>
      <c r="H269" s="29">
        <f t="shared" si="34"/>
        <v>105.40403203473356</v>
      </c>
      <c r="I269" s="29">
        <f t="shared" si="30"/>
        <v>29536.942761877428</v>
      </c>
      <c r="J269" s="29">
        <f>SUM($H$18:$H269)</f>
        <v>45596.073971735983</v>
      </c>
    </row>
    <row r="270" spans="1:10">
      <c r="A270" s="23">
        <f t="shared" si="31"/>
        <v>253</v>
      </c>
      <c r="B270" s="24">
        <f t="shared" si="27"/>
        <v>48853</v>
      </c>
      <c r="C270" s="29">
        <f t="shared" si="32"/>
        <v>29536.942761877428</v>
      </c>
      <c r="D270" s="29">
        <f t="shared" si="35"/>
        <v>329.59972702324848</v>
      </c>
      <c r="E270" s="30">
        <f t="shared" si="28"/>
        <v>0</v>
      </c>
      <c r="F270" s="29">
        <f t="shared" si="29"/>
        <v>329.59972702324848</v>
      </c>
      <c r="G270" s="29">
        <f t="shared" si="33"/>
        <v>224.98972140826589</v>
      </c>
      <c r="H270" s="29">
        <f t="shared" si="34"/>
        <v>104.61000561498257</v>
      </c>
      <c r="I270" s="29">
        <f t="shared" si="30"/>
        <v>29311.953040469161</v>
      </c>
      <c r="J270" s="29">
        <f>SUM($H$18:$H270)</f>
        <v>45700.683977350964</v>
      </c>
    </row>
    <row r="271" spans="1:10">
      <c r="A271" s="23">
        <f t="shared" si="31"/>
        <v>254</v>
      </c>
      <c r="B271" s="24">
        <f t="shared" si="27"/>
        <v>48884</v>
      </c>
      <c r="C271" s="29">
        <f t="shared" si="32"/>
        <v>29311.953040469161</v>
      </c>
      <c r="D271" s="29">
        <f t="shared" si="35"/>
        <v>329.59972702324848</v>
      </c>
      <c r="E271" s="30">
        <f t="shared" si="28"/>
        <v>0</v>
      </c>
      <c r="F271" s="29">
        <f t="shared" si="29"/>
        <v>329.59972702324848</v>
      </c>
      <c r="G271" s="29">
        <f t="shared" si="33"/>
        <v>225.7865600049202</v>
      </c>
      <c r="H271" s="29">
        <f t="shared" si="34"/>
        <v>103.81316701832829</v>
      </c>
      <c r="I271" s="29">
        <f t="shared" si="30"/>
        <v>29086.166480464242</v>
      </c>
      <c r="J271" s="29">
        <f>SUM($H$18:$H271)</f>
        <v>45804.497144369292</v>
      </c>
    </row>
    <row r="272" spans="1:10">
      <c r="A272" s="23">
        <f t="shared" si="31"/>
        <v>255</v>
      </c>
      <c r="B272" s="24">
        <f t="shared" si="27"/>
        <v>48914</v>
      </c>
      <c r="C272" s="29">
        <f t="shared" si="32"/>
        <v>29086.166480464242</v>
      </c>
      <c r="D272" s="29">
        <f t="shared" si="35"/>
        <v>329.59972702324848</v>
      </c>
      <c r="E272" s="30">
        <f t="shared" si="28"/>
        <v>0</v>
      </c>
      <c r="F272" s="29">
        <f t="shared" si="29"/>
        <v>329.59972702324848</v>
      </c>
      <c r="G272" s="29">
        <f t="shared" si="33"/>
        <v>226.58622073827092</v>
      </c>
      <c r="H272" s="29">
        <f t="shared" si="34"/>
        <v>103.01350628497754</v>
      </c>
      <c r="I272" s="29">
        <f t="shared" si="30"/>
        <v>28859.580259725972</v>
      </c>
      <c r="J272" s="29">
        <f>SUM($H$18:$H272)</f>
        <v>45907.510650654272</v>
      </c>
    </row>
    <row r="273" spans="1:10">
      <c r="A273" s="23">
        <f t="shared" si="31"/>
        <v>256</v>
      </c>
      <c r="B273" s="24">
        <f t="shared" si="27"/>
        <v>48945</v>
      </c>
      <c r="C273" s="29">
        <f t="shared" si="32"/>
        <v>28859.580259725972</v>
      </c>
      <c r="D273" s="29">
        <f t="shared" si="35"/>
        <v>329.59972702324848</v>
      </c>
      <c r="E273" s="30">
        <f t="shared" si="28"/>
        <v>0</v>
      </c>
      <c r="F273" s="29">
        <f t="shared" si="29"/>
        <v>329.59972702324848</v>
      </c>
      <c r="G273" s="29">
        <f t="shared" si="33"/>
        <v>227.38871360338567</v>
      </c>
      <c r="H273" s="29">
        <f t="shared" si="34"/>
        <v>102.21101341986282</v>
      </c>
      <c r="I273" s="29">
        <f t="shared" si="30"/>
        <v>28632.191546122587</v>
      </c>
      <c r="J273" s="29">
        <f>SUM($H$18:$H273)</f>
        <v>46009.721664074132</v>
      </c>
    </row>
    <row r="274" spans="1:10">
      <c r="A274" s="23">
        <f t="shared" si="31"/>
        <v>257</v>
      </c>
      <c r="B274" s="24">
        <f t="shared" ref="B274:B337" si="36">IF(Pay_Num&lt;&gt;"",DATE(YEAR(Loan_Start),MONTH(Loan_Start)+(Pay_Num)*12/Num_Pmt_Per_Year,DAY(Loan_Start)),"")</f>
        <v>48976</v>
      </c>
      <c r="C274" s="29">
        <f t="shared" si="32"/>
        <v>28632.191546122587</v>
      </c>
      <c r="D274" s="29">
        <f t="shared" si="35"/>
        <v>329.59972702324848</v>
      </c>
      <c r="E274" s="30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29">
        <f t="shared" ref="F274:F337" si="38">IF(AND(Pay_Num&lt;&gt;"",Sched_Pay+Extra_Pay&lt;Beg_Bal),Sched_Pay+Extra_Pay,IF(Pay_Num&lt;&gt;"",Beg_Bal,""))</f>
        <v>329.59972702324848</v>
      </c>
      <c r="G274" s="29">
        <f t="shared" si="33"/>
        <v>228.19404863073095</v>
      </c>
      <c r="H274" s="29">
        <f t="shared" si="34"/>
        <v>101.40567839251752</v>
      </c>
      <c r="I274" s="29">
        <f t="shared" ref="I274:I337" si="39">IF(AND(Pay_Num&lt;&gt;"",Sched_Pay+Extra_Pay&lt;Beg_Bal),Beg_Bal-Princ,IF(Pay_Num&lt;&gt;"",0,""))</f>
        <v>28403.997497491855</v>
      </c>
      <c r="J274" s="29">
        <f>SUM($H$18:$H274)</f>
        <v>46111.127342466651</v>
      </c>
    </row>
    <row r="275" spans="1:10">
      <c r="A275" s="23">
        <f t="shared" ref="A275:A338" si="40">IF(Values_Entered,A274+1,"")</f>
        <v>258</v>
      </c>
      <c r="B275" s="24">
        <f t="shared" si="36"/>
        <v>49004</v>
      </c>
      <c r="C275" s="29">
        <f t="shared" ref="C275:C338" si="41">IF(Pay_Num&lt;&gt;"",I274,"")</f>
        <v>28403.997497491855</v>
      </c>
      <c r="D275" s="29">
        <f t="shared" si="35"/>
        <v>329.59972702324848</v>
      </c>
      <c r="E275" s="30">
        <f t="shared" si="37"/>
        <v>0</v>
      </c>
      <c r="F275" s="29">
        <f t="shared" si="38"/>
        <v>329.59972702324848</v>
      </c>
      <c r="G275" s="29">
        <f t="shared" ref="G275:G338" si="42">IF(Pay_Num&lt;&gt;"",Total_Pay-Int,"")</f>
        <v>229.00223588629814</v>
      </c>
      <c r="H275" s="29">
        <f t="shared" ref="H275:H338" si="43">IF(Pay_Num&lt;&gt;"",Beg_Bal*Interest_Rate/Num_Pmt_Per_Year,"")</f>
        <v>100.59749113695032</v>
      </c>
      <c r="I275" s="29">
        <f t="shared" si="39"/>
        <v>28174.995261605556</v>
      </c>
      <c r="J275" s="29">
        <f>SUM($H$18:$H275)</f>
        <v>46211.724833603599</v>
      </c>
    </row>
    <row r="276" spans="1:10">
      <c r="A276" s="23">
        <f t="shared" si="40"/>
        <v>259</v>
      </c>
      <c r="B276" s="24">
        <f t="shared" si="36"/>
        <v>49035</v>
      </c>
      <c r="C276" s="29">
        <f t="shared" si="41"/>
        <v>28174.995261605556</v>
      </c>
      <c r="D276" s="29">
        <f t="shared" ref="D276:D339" si="44">IF(Pay_Num&lt;&gt;"",Scheduled_Monthly_Payment,"")</f>
        <v>329.59972702324848</v>
      </c>
      <c r="E276" s="30">
        <f t="shared" si="37"/>
        <v>0</v>
      </c>
      <c r="F276" s="29">
        <f t="shared" si="38"/>
        <v>329.59972702324848</v>
      </c>
      <c r="G276" s="29">
        <f t="shared" si="42"/>
        <v>229.81328547172882</v>
      </c>
      <c r="H276" s="29">
        <f t="shared" si="43"/>
        <v>99.786441551519673</v>
      </c>
      <c r="I276" s="29">
        <f t="shared" si="39"/>
        <v>27945.181976133827</v>
      </c>
      <c r="J276" s="29">
        <f>SUM($H$18:$H276)</f>
        <v>46311.511275155121</v>
      </c>
    </row>
    <row r="277" spans="1:10">
      <c r="A277" s="23">
        <f t="shared" si="40"/>
        <v>260</v>
      </c>
      <c r="B277" s="24">
        <f t="shared" si="36"/>
        <v>49065</v>
      </c>
      <c r="C277" s="29">
        <f t="shared" si="41"/>
        <v>27945.181976133827</v>
      </c>
      <c r="D277" s="29">
        <f t="shared" si="44"/>
        <v>329.59972702324848</v>
      </c>
      <c r="E277" s="30">
        <f t="shared" si="37"/>
        <v>0</v>
      </c>
      <c r="F277" s="29">
        <f t="shared" si="38"/>
        <v>329.59972702324848</v>
      </c>
      <c r="G277" s="29">
        <f t="shared" si="42"/>
        <v>230.62720752444119</v>
      </c>
      <c r="H277" s="29">
        <f t="shared" si="43"/>
        <v>98.972519498807301</v>
      </c>
      <c r="I277" s="29">
        <f t="shared" si="39"/>
        <v>27714.554768609385</v>
      </c>
      <c r="J277" s="29">
        <f>SUM($H$18:$H277)</f>
        <v>46410.483794653926</v>
      </c>
    </row>
    <row r="278" spans="1:10">
      <c r="A278" s="23">
        <f t="shared" si="40"/>
        <v>261</v>
      </c>
      <c r="B278" s="24">
        <f t="shared" si="36"/>
        <v>49096</v>
      </c>
      <c r="C278" s="29">
        <f t="shared" si="41"/>
        <v>27714.554768609385</v>
      </c>
      <c r="D278" s="29">
        <f t="shared" si="44"/>
        <v>329.59972702324848</v>
      </c>
      <c r="E278" s="30">
        <f t="shared" si="37"/>
        <v>0</v>
      </c>
      <c r="F278" s="29">
        <f t="shared" si="38"/>
        <v>329.59972702324848</v>
      </c>
      <c r="G278" s="29">
        <f t="shared" si="42"/>
        <v>231.44401221775689</v>
      </c>
      <c r="H278" s="29">
        <f t="shared" si="43"/>
        <v>98.155714805491584</v>
      </c>
      <c r="I278" s="29">
        <f t="shared" si="39"/>
        <v>27483.110756391627</v>
      </c>
      <c r="J278" s="29">
        <f>SUM($H$18:$H278)</f>
        <v>46508.639509459419</v>
      </c>
    </row>
    <row r="279" spans="1:10">
      <c r="A279" s="23">
        <f t="shared" si="40"/>
        <v>262</v>
      </c>
      <c r="B279" s="24">
        <f t="shared" si="36"/>
        <v>49126</v>
      </c>
      <c r="C279" s="29">
        <f t="shared" si="41"/>
        <v>27483.110756391627</v>
      </c>
      <c r="D279" s="29">
        <f t="shared" si="44"/>
        <v>329.59972702324848</v>
      </c>
      <c r="E279" s="30">
        <f t="shared" si="37"/>
        <v>0</v>
      </c>
      <c r="F279" s="29">
        <f t="shared" si="38"/>
        <v>329.59972702324848</v>
      </c>
      <c r="G279" s="29">
        <f t="shared" si="42"/>
        <v>232.26370976102811</v>
      </c>
      <c r="H279" s="29">
        <f t="shared" si="43"/>
        <v>97.336017262220352</v>
      </c>
      <c r="I279" s="29">
        <f t="shared" si="39"/>
        <v>27250.847046630599</v>
      </c>
      <c r="J279" s="29">
        <f>SUM($H$18:$H279)</f>
        <v>46605.975526721639</v>
      </c>
    </row>
    <row r="280" spans="1:10">
      <c r="A280" s="23">
        <f t="shared" si="40"/>
        <v>263</v>
      </c>
      <c r="B280" s="24">
        <f t="shared" si="36"/>
        <v>49157</v>
      </c>
      <c r="C280" s="29">
        <f t="shared" si="41"/>
        <v>27250.847046630599</v>
      </c>
      <c r="D280" s="29">
        <f t="shared" si="44"/>
        <v>329.59972702324848</v>
      </c>
      <c r="E280" s="30">
        <f t="shared" si="37"/>
        <v>0</v>
      </c>
      <c r="F280" s="29">
        <f t="shared" si="38"/>
        <v>329.59972702324848</v>
      </c>
      <c r="G280" s="29">
        <f t="shared" si="42"/>
        <v>233.08631039976513</v>
      </c>
      <c r="H280" s="29">
        <f t="shared" si="43"/>
        <v>96.513416623483366</v>
      </c>
      <c r="I280" s="29">
        <f t="shared" si="39"/>
        <v>27017.760736230834</v>
      </c>
      <c r="J280" s="29">
        <f>SUM($H$18:$H280)</f>
        <v>46702.488943345124</v>
      </c>
    </row>
    <row r="281" spans="1:10">
      <c r="A281" s="23">
        <f t="shared" si="40"/>
        <v>264</v>
      </c>
      <c r="B281" s="24">
        <f t="shared" si="36"/>
        <v>49188</v>
      </c>
      <c r="C281" s="29">
        <f t="shared" si="41"/>
        <v>27017.760736230834</v>
      </c>
      <c r="D281" s="29">
        <f t="shared" si="44"/>
        <v>329.59972702324848</v>
      </c>
      <c r="E281" s="30">
        <f t="shared" si="37"/>
        <v>0</v>
      </c>
      <c r="F281" s="29">
        <f t="shared" si="38"/>
        <v>329.59972702324848</v>
      </c>
      <c r="G281" s="29">
        <f t="shared" si="42"/>
        <v>233.91182441576427</v>
      </c>
      <c r="H281" s="29">
        <f t="shared" si="43"/>
        <v>95.687902607484205</v>
      </c>
      <c r="I281" s="29">
        <f t="shared" si="39"/>
        <v>26783.848911815068</v>
      </c>
      <c r="J281" s="29">
        <f>SUM($H$18:$H281)</f>
        <v>46798.176845952607</v>
      </c>
    </row>
    <row r="282" spans="1:10">
      <c r="A282" s="23">
        <f t="shared" si="40"/>
        <v>265</v>
      </c>
      <c r="B282" s="24">
        <f t="shared" si="36"/>
        <v>49218</v>
      </c>
      <c r="C282" s="29">
        <f t="shared" si="41"/>
        <v>26783.848911815068</v>
      </c>
      <c r="D282" s="29">
        <f t="shared" si="44"/>
        <v>329.59972702324848</v>
      </c>
      <c r="E282" s="30">
        <f t="shared" si="37"/>
        <v>0</v>
      </c>
      <c r="F282" s="29">
        <f t="shared" si="38"/>
        <v>329.59972702324848</v>
      </c>
      <c r="G282" s="29">
        <f t="shared" si="42"/>
        <v>234.74026212723675</v>
      </c>
      <c r="H282" s="29">
        <f t="shared" si="43"/>
        <v>94.859464896011715</v>
      </c>
      <c r="I282" s="29">
        <f t="shared" si="39"/>
        <v>26549.108649687831</v>
      </c>
      <c r="J282" s="29">
        <f>SUM($H$18:$H282)</f>
        <v>46893.03631084862</v>
      </c>
    </row>
    <row r="283" spans="1:10">
      <c r="A283" s="23">
        <f t="shared" si="40"/>
        <v>266</v>
      </c>
      <c r="B283" s="24">
        <f t="shared" si="36"/>
        <v>49249</v>
      </c>
      <c r="C283" s="29">
        <f t="shared" si="41"/>
        <v>26549.108649687831</v>
      </c>
      <c r="D283" s="29">
        <f t="shared" si="44"/>
        <v>329.59972702324848</v>
      </c>
      <c r="E283" s="30">
        <f t="shared" si="37"/>
        <v>0</v>
      </c>
      <c r="F283" s="29">
        <f t="shared" si="38"/>
        <v>329.59972702324848</v>
      </c>
      <c r="G283" s="29">
        <f t="shared" si="42"/>
        <v>235.57163388893741</v>
      </c>
      <c r="H283" s="29">
        <f t="shared" si="43"/>
        <v>94.028093134311078</v>
      </c>
      <c r="I283" s="29">
        <f t="shared" si="39"/>
        <v>26313.537015798895</v>
      </c>
      <c r="J283" s="29">
        <f>SUM($H$18:$H283)</f>
        <v>46987.064403982928</v>
      </c>
    </row>
    <row r="284" spans="1:10">
      <c r="A284" s="23">
        <f t="shared" si="40"/>
        <v>267</v>
      </c>
      <c r="B284" s="24">
        <f t="shared" si="36"/>
        <v>49279</v>
      </c>
      <c r="C284" s="29">
        <f t="shared" si="41"/>
        <v>26313.537015798895</v>
      </c>
      <c r="D284" s="29">
        <f t="shared" si="44"/>
        <v>329.59972702324848</v>
      </c>
      <c r="E284" s="30">
        <f t="shared" si="37"/>
        <v>0</v>
      </c>
      <c r="F284" s="29">
        <f t="shared" si="38"/>
        <v>329.59972702324848</v>
      </c>
      <c r="G284" s="29">
        <f t="shared" si="42"/>
        <v>236.40595009229406</v>
      </c>
      <c r="H284" s="29">
        <f t="shared" si="43"/>
        <v>93.193776930954428</v>
      </c>
      <c r="I284" s="29">
        <f t="shared" si="39"/>
        <v>26077.131065706599</v>
      </c>
      <c r="J284" s="29">
        <f>SUM($H$18:$H284)</f>
        <v>47080.258180913879</v>
      </c>
    </row>
    <row r="285" spans="1:10">
      <c r="A285" s="23">
        <f t="shared" si="40"/>
        <v>268</v>
      </c>
      <c r="B285" s="24">
        <f t="shared" si="36"/>
        <v>49310</v>
      </c>
      <c r="C285" s="29">
        <f t="shared" si="41"/>
        <v>26077.131065706599</v>
      </c>
      <c r="D285" s="29">
        <f t="shared" si="44"/>
        <v>329.59972702324848</v>
      </c>
      <c r="E285" s="30">
        <f t="shared" si="37"/>
        <v>0</v>
      </c>
      <c r="F285" s="29">
        <f t="shared" si="38"/>
        <v>329.59972702324848</v>
      </c>
      <c r="G285" s="29">
        <f t="shared" si="42"/>
        <v>237.24322116553759</v>
      </c>
      <c r="H285" s="29">
        <f t="shared" si="43"/>
        <v>92.356505857710886</v>
      </c>
      <c r="I285" s="29">
        <f t="shared" si="39"/>
        <v>25839.887844541063</v>
      </c>
      <c r="J285" s="29">
        <f>SUM($H$18:$H285)</f>
        <v>47172.614686771587</v>
      </c>
    </row>
    <row r="286" spans="1:10">
      <c r="A286" s="23">
        <f t="shared" si="40"/>
        <v>269</v>
      </c>
      <c r="B286" s="24">
        <f t="shared" si="36"/>
        <v>49341</v>
      </c>
      <c r="C286" s="29">
        <f t="shared" si="41"/>
        <v>25839.887844541063</v>
      </c>
      <c r="D286" s="29">
        <f t="shared" si="44"/>
        <v>329.59972702324848</v>
      </c>
      <c r="E286" s="30">
        <f t="shared" si="37"/>
        <v>0</v>
      </c>
      <c r="F286" s="29">
        <f t="shared" si="38"/>
        <v>329.59972702324848</v>
      </c>
      <c r="G286" s="29">
        <f t="shared" si="42"/>
        <v>238.08345757383222</v>
      </c>
      <c r="H286" s="29">
        <f t="shared" si="43"/>
        <v>91.516269449416271</v>
      </c>
      <c r="I286" s="29">
        <f t="shared" si="39"/>
        <v>25601.804386967229</v>
      </c>
      <c r="J286" s="29">
        <f>SUM($H$18:$H286)</f>
        <v>47264.130956221001</v>
      </c>
    </row>
    <row r="287" spans="1:10">
      <c r="A287" s="23">
        <f t="shared" si="40"/>
        <v>270</v>
      </c>
      <c r="B287" s="24">
        <f t="shared" si="36"/>
        <v>49369</v>
      </c>
      <c r="C287" s="29">
        <f t="shared" si="41"/>
        <v>25601.804386967229</v>
      </c>
      <c r="D287" s="29">
        <f t="shared" si="44"/>
        <v>329.59972702324848</v>
      </c>
      <c r="E287" s="30">
        <f t="shared" si="37"/>
        <v>0</v>
      </c>
      <c r="F287" s="29">
        <f t="shared" si="38"/>
        <v>329.59972702324848</v>
      </c>
      <c r="G287" s="29">
        <f t="shared" si="42"/>
        <v>238.92666981940619</v>
      </c>
      <c r="H287" s="29">
        <f t="shared" si="43"/>
        <v>90.673057203842276</v>
      </c>
      <c r="I287" s="29">
        <f t="shared" si="39"/>
        <v>25362.877717147821</v>
      </c>
      <c r="J287" s="29">
        <f>SUM($H$18:$H287)</f>
        <v>47354.804013424844</v>
      </c>
    </row>
    <row r="288" spans="1:10">
      <c r="A288" s="23">
        <f t="shared" si="40"/>
        <v>271</v>
      </c>
      <c r="B288" s="24">
        <f t="shared" si="36"/>
        <v>49400</v>
      </c>
      <c r="C288" s="29">
        <f t="shared" si="41"/>
        <v>25362.877717147821</v>
      </c>
      <c r="D288" s="29">
        <f t="shared" si="44"/>
        <v>329.59972702324848</v>
      </c>
      <c r="E288" s="30">
        <f t="shared" si="37"/>
        <v>0</v>
      </c>
      <c r="F288" s="29">
        <f t="shared" si="38"/>
        <v>329.59972702324848</v>
      </c>
      <c r="G288" s="29">
        <f t="shared" si="42"/>
        <v>239.77286844168327</v>
      </c>
      <c r="H288" s="29">
        <f t="shared" si="43"/>
        <v>89.826858581565205</v>
      </c>
      <c r="I288" s="29">
        <f t="shared" si="39"/>
        <v>25123.104848706138</v>
      </c>
      <c r="J288" s="29">
        <f>SUM($H$18:$H288)</f>
        <v>47444.630872006412</v>
      </c>
    </row>
    <row r="289" spans="1:10">
      <c r="A289" s="23">
        <f t="shared" si="40"/>
        <v>272</v>
      </c>
      <c r="B289" s="24">
        <f t="shared" si="36"/>
        <v>49430</v>
      </c>
      <c r="C289" s="29">
        <f t="shared" si="41"/>
        <v>25123.104848706138</v>
      </c>
      <c r="D289" s="29">
        <f t="shared" si="44"/>
        <v>329.59972702324848</v>
      </c>
      <c r="E289" s="30">
        <f t="shared" si="37"/>
        <v>0</v>
      </c>
      <c r="F289" s="29">
        <f t="shared" si="38"/>
        <v>329.59972702324848</v>
      </c>
      <c r="G289" s="29">
        <f t="shared" si="42"/>
        <v>240.62206401741423</v>
      </c>
      <c r="H289" s="29">
        <f t="shared" si="43"/>
        <v>88.977663005834245</v>
      </c>
      <c r="I289" s="29">
        <f t="shared" si="39"/>
        <v>24882.482784688724</v>
      </c>
      <c r="J289" s="29">
        <f>SUM($H$18:$H289)</f>
        <v>47533.608535012245</v>
      </c>
    </row>
    <row r="290" spans="1:10">
      <c r="A290" s="23">
        <f t="shared" si="40"/>
        <v>273</v>
      </c>
      <c r="B290" s="24">
        <f t="shared" si="36"/>
        <v>49461</v>
      </c>
      <c r="C290" s="29">
        <f t="shared" si="41"/>
        <v>24882.482784688724</v>
      </c>
      <c r="D290" s="29">
        <f t="shared" si="44"/>
        <v>329.59972702324848</v>
      </c>
      <c r="E290" s="30">
        <f t="shared" si="37"/>
        <v>0</v>
      </c>
      <c r="F290" s="29">
        <f t="shared" si="38"/>
        <v>329.59972702324848</v>
      </c>
      <c r="G290" s="29">
        <f t="shared" si="42"/>
        <v>241.47426716080923</v>
      </c>
      <c r="H290" s="29">
        <f t="shared" si="43"/>
        <v>88.125459862439243</v>
      </c>
      <c r="I290" s="29">
        <f t="shared" si="39"/>
        <v>24641.008517527913</v>
      </c>
      <c r="J290" s="29">
        <f>SUM($H$18:$H290)</f>
        <v>47621.733994874681</v>
      </c>
    </row>
    <row r="291" spans="1:10">
      <c r="A291" s="23">
        <f t="shared" si="40"/>
        <v>274</v>
      </c>
      <c r="B291" s="24">
        <f t="shared" si="36"/>
        <v>49491</v>
      </c>
      <c r="C291" s="29">
        <f t="shared" si="41"/>
        <v>24641.008517527913</v>
      </c>
      <c r="D291" s="29">
        <f t="shared" si="44"/>
        <v>329.59972702324848</v>
      </c>
      <c r="E291" s="30">
        <f t="shared" si="37"/>
        <v>0</v>
      </c>
      <c r="F291" s="29">
        <f t="shared" si="38"/>
        <v>329.59972702324848</v>
      </c>
      <c r="G291" s="29">
        <f t="shared" si="42"/>
        <v>242.32948852367042</v>
      </c>
      <c r="H291" s="29">
        <f t="shared" si="43"/>
        <v>87.270238499578042</v>
      </c>
      <c r="I291" s="29">
        <f t="shared" si="39"/>
        <v>24398.679029004241</v>
      </c>
      <c r="J291" s="29">
        <f>SUM($H$18:$H291)</f>
        <v>47709.00423337426</v>
      </c>
    </row>
    <row r="292" spans="1:10">
      <c r="A292" s="23">
        <f t="shared" si="40"/>
        <v>275</v>
      </c>
      <c r="B292" s="24">
        <f t="shared" si="36"/>
        <v>49522</v>
      </c>
      <c r="C292" s="29">
        <f t="shared" si="41"/>
        <v>24398.679029004241</v>
      </c>
      <c r="D292" s="29">
        <f t="shared" si="44"/>
        <v>329.59972702324848</v>
      </c>
      <c r="E292" s="30">
        <f t="shared" si="37"/>
        <v>0</v>
      </c>
      <c r="F292" s="29">
        <f t="shared" si="38"/>
        <v>329.59972702324848</v>
      </c>
      <c r="G292" s="29">
        <f t="shared" si="42"/>
        <v>243.18773879552509</v>
      </c>
      <c r="H292" s="29">
        <f t="shared" si="43"/>
        <v>86.41198822772337</v>
      </c>
      <c r="I292" s="29">
        <f t="shared" si="39"/>
        <v>24155.491290208716</v>
      </c>
      <c r="J292" s="29">
        <f>SUM($H$18:$H292)</f>
        <v>47795.416221601983</v>
      </c>
    </row>
    <row r="293" spans="1:10">
      <c r="A293" s="23">
        <f t="shared" si="40"/>
        <v>276</v>
      </c>
      <c r="B293" s="24">
        <f t="shared" si="36"/>
        <v>49553</v>
      </c>
      <c r="C293" s="29">
        <f t="shared" si="41"/>
        <v>24155.491290208716</v>
      </c>
      <c r="D293" s="29">
        <f t="shared" si="44"/>
        <v>329.59972702324848</v>
      </c>
      <c r="E293" s="30">
        <f t="shared" si="37"/>
        <v>0</v>
      </c>
      <c r="F293" s="29">
        <f t="shared" si="38"/>
        <v>329.59972702324848</v>
      </c>
      <c r="G293" s="29">
        <f t="shared" si="42"/>
        <v>244.04902870375929</v>
      </c>
      <c r="H293" s="29">
        <f t="shared" si="43"/>
        <v>85.5506983194892</v>
      </c>
      <c r="I293" s="29">
        <f t="shared" si="39"/>
        <v>23911.442261504955</v>
      </c>
      <c r="J293" s="29">
        <f>SUM($H$18:$H293)</f>
        <v>47880.96691992147</v>
      </c>
    </row>
    <row r="294" spans="1:10">
      <c r="A294" s="23">
        <f t="shared" si="40"/>
        <v>277</v>
      </c>
      <c r="B294" s="24">
        <f t="shared" si="36"/>
        <v>49583</v>
      </c>
      <c r="C294" s="29">
        <f t="shared" si="41"/>
        <v>23911.442261504955</v>
      </c>
      <c r="D294" s="29">
        <f t="shared" si="44"/>
        <v>329.59972702324848</v>
      </c>
      <c r="E294" s="30">
        <f t="shared" si="37"/>
        <v>0</v>
      </c>
      <c r="F294" s="29">
        <f t="shared" si="38"/>
        <v>329.59972702324848</v>
      </c>
      <c r="G294" s="29">
        <f t="shared" si="42"/>
        <v>244.91336901375178</v>
      </c>
      <c r="H294" s="29">
        <f t="shared" si="43"/>
        <v>84.686358009496715</v>
      </c>
      <c r="I294" s="29">
        <f t="shared" si="39"/>
        <v>23666.528892491202</v>
      </c>
      <c r="J294" s="29">
        <f>SUM($H$18:$H294)</f>
        <v>47965.653277930964</v>
      </c>
    </row>
    <row r="295" spans="1:10">
      <c r="A295" s="23">
        <f t="shared" si="40"/>
        <v>278</v>
      </c>
      <c r="B295" s="24">
        <f t="shared" si="36"/>
        <v>49614</v>
      </c>
      <c r="C295" s="29">
        <f t="shared" si="41"/>
        <v>23666.528892491202</v>
      </c>
      <c r="D295" s="29">
        <f t="shared" si="44"/>
        <v>329.59972702324848</v>
      </c>
      <c r="E295" s="30">
        <f t="shared" si="37"/>
        <v>0</v>
      </c>
      <c r="F295" s="29">
        <f t="shared" si="38"/>
        <v>329.59972702324848</v>
      </c>
      <c r="G295" s="29">
        <f t="shared" si="42"/>
        <v>245.78077052900881</v>
      </c>
      <c r="H295" s="29">
        <f t="shared" si="43"/>
        <v>83.818956494239686</v>
      </c>
      <c r="I295" s="29">
        <f t="shared" si="39"/>
        <v>23420.748121962191</v>
      </c>
      <c r="J295" s="29">
        <f>SUM($H$18:$H295)</f>
        <v>48049.4722344252</v>
      </c>
    </row>
    <row r="296" spans="1:10">
      <c r="A296" s="23">
        <f t="shared" si="40"/>
        <v>279</v>
      </c>
      <c r="B296" s="24">
        <f t="shared" si="36"/>
        <v>49644</v>
      </c>
      <c r="C296" s="29">
        <f t="shared" si="41"/>
        <v>23420.748121962191</v>
      </c>
      <c r="D296" s="29">
        <f t="shared" si="44"/>
        <v>329.59972702324848</v>
      </c>
      <c r="E296" s="30">
        <f t="shared" si="37"/>
        <v>0</v>
      </c>
      <c r="F296" s="29">
        <f t="shared" si="38"/>
        <v>329.59972702324848</v>
      </c>
      <c r="G296" s="29">
        <f t="shared" si="42"/>
        <v>246.65124409129902</v>
      </c>
      <c r="H296" s="29">
        <f t="shared" si="43"/>
        <v>82.948482931949442</v>
      </c>
      <c r="I296" s="29">
        <f t="shared" si="39"/>
        <v>23174.096877870892</v>
      </c>
      <c r="J296" s="29">
        <f>SUM($H$18:$H296)</f>
        <v>48132.420717357149</v>
      </c>
    </row>
    <row r="297" spans="1:10">
      <c r="A297" s="23">
        <f t="shared" si="40"/>
        <v>280</v>
      </c>
      <c r="B297" s="24">
        <f t="shared" si="36"/>
        <v>49675</v>
      </c>
      <c r="C297" s="29">
        <f t="shared" si="41"/>
        <v>23174.096877870892</v>
      </c>
      <c r="D297" s="29">
        <f t="shared" si="44"/>
        <v>329.59972702324848</v>
      </c>
      <c r="E297" s="30">
        <f t="shared" si="37"/>
        <v>0</v>
      </c>
      <c r="F297" s="29">
        <f t="shared" si="38"/>
        <v>329.59972702324848</v>
      </c>
      <c r="G297" s="29">
        <f t="shared" si="42"/>
        <v>247.52480058078908</v>
      </c>
      <c r="H297" s="29">
        <f t="shared" si="43"/>
        <v>82.074926442459414</v>
      </c>
      <c r="I297" s="29">
        <f t="shared" si="39"/>
        <v>22926.572077290104</v>
      </c>
      <c r="J297" s="29">
        <f>SUM($H$18:$H297)</f>
        <v>48214.495643799608</v>
      </c>
    </row>
    <row r="298" spans="1:10">
      <c r="A298" s="23">
        <f t="shared" si="40"/>
        <v>281</v>
      </c>
      <c r="B298" s="24">
        <f t="shared" si="36"/>
        <v>49706</v>
      </c>
      <c r="C298" s="29">
        <f t="shared" si="41"/>
        <v>22926.572077290104</v>
      </c>
      <c r="D298" s="29">
        <f t="shared" si="44"/>
        <v>329.59972702324848</v>
      </c>
      <c r="E298" s="30">
        <f t="shared" si="37"/>
        <v>0</v>
      </c>
      <c r="F298" s="29">
        <f t="shared" si="38"/>
        <v>329.59972702324848</v>
      </c>
      <c r="G298" s="29">
        <f t="shared" si="42"/>
        <v>248.40145091617936</v>
      </c>
      <c r="H298" s="29">
        <f t="shared" si="43"/>
        <v>81.19827610706912</v>
      </c>
      <c r="I298" s="29">
        <f t="shared" si="39"/>
        <v>22678.170626373925</v>
      </c>
      <c r="J298" s="29">
        <f>SUM($H$18:$H298)</f>
        <v>48295.693919906676</v>
      </c>
    </row>
    <row r="299" spans="1:10">
      <c r="A299" s="23">
        <f t="shared" si="40"/>
        <v>282</v>
      </c>
      <c r="B299" s="24">
        <f t="shared" si="36"/>
        <v>49735</v>
      </c>
      <c r="C299" s="29">
        <f t="shared" si="41"/>
        <v>22678.170626373925</v>
      </c>
      <c r="D299" s="29">
        <f t="shared" si="44"/>
        <v>329.59972702324848</v>
      </c>
      <c r="E299" s="30">
        <f t="shared" si="37"/>
        <v>0</v>
      </c>
      <c r="F299" s="29">
        <f t="shared" si="38"/>
        <v>329.59972702324848</v>
      </c>
      <c r="G299" s="29">
        <f t="shared" si="42"/>
        <v>249.28120605484082</v>
      </c>
      <c r="H299" s="29">
        <f t="shared" si="43"/>
        <v>80.318520968407654</v>
      </c>
      <c r="I299" s="29">
        <f t="shared" si="39"/>
        <v>22428.889420319083</v>
      </c>
      <c r="J299" s="29">
        <f>SUM($H$18:$H299)</f>
        <v>48376.012440875085</v>
      </c>
    </row>
    <row r="300" spans="1:10">
      <c r="A300" s="23">
        <f t="shared" si="40"/>
        <v>283</v>
      </c>
      <c r="B300" s="24">
        <f t="shared" si="36"/>
        <v>49766</v>
      </c>
      <c r="C300" s="29">
        <f t="shared" si="41"/>
        <v>22428.889420319083</v>
      </c>
      <c r="D300" s="29">
        <f t="shared" si="44"/>
        <v>329.59972702324848</v>
      </c>
      <c r="E300" s="30">
        <f t="shared" si="37"/>
        <v>0</v>
      </c>
      <c r="F300" s="29">
        <f t="shared" si="38"/>
        <v>329.59972702324848</v>
      </c>
      <c r="G300" s="29">
        <f t="shared" si="42"/>
        <v>250.16407699295172</v>
      </c>
      <c r="H300" s="29">
        <f t="shared" si="43"/>
        <v>79.435650030296756</v>
      </c>
      <c r="I300" s="29">
        <f t="shared" si="39"/>
        <v>22178.725343326132</v>
      </c>
      <c r="J300" s="29">
        <f>SUM($H$18:$H300)</f>
        <v>48455.448090905382</v>
      </c>
    </row>
    <row r="301" spans="1:10">
      <c r="A301" s="23">
        <f t="shared" si="40"/>
        <v>284</v>
      </c>
      <c r="B301" s="24">
        <f t="shared" si="36"/>
        <v>49796</v>
      </c>
      <c r="C301" s="29">
        <f t="shared" si="41"/>
        <v>22178.725343326132</v>
      </c>
      <c r="D301" s="29">
        <f t="shared" si="44"/>
        <v>329.59972702324848</v>
      </c>
      <c r="E301" s="30">
        <f t="shared" si="37"/>
        <v>0</v>
      </c>
      <c r="F301" s="29">
        <f t="shared" si="38"/>
        <v>329.59972702324848</v>
      </c>
      <c r="G301" s="29">
        <f t="shared" si="42"/>
        <v>251.05007476563509</v>
      </c>
      <c r="H301" s="29">
        <f t="shared" si="43"/>
        <v>78.549652257613388</v>
      </c>
      <c r="I301" s="29">
        <f t="shared" si="39"/>
        <v>21927.675268560499</v>
      </c>
      <c r="J301" s="29">
        <f>SUM($H$18:$H301)</f>
        <v>48533.997743162996</v>
      </c>
    </row>
    <row r="302" spans="1:10">
      <c r="A302" s="23">
        <f t="shared" si="40"/>
        <v>285</v>
      </c>
      <c r="B302" s="24">
        <f t="shared" si="36"/>
        <v>49827</v>
      </c>
      <c r="C302" s="29">
        <f t="shared" si="41"/>
        <v>21927.675268560499</v>
      </c>
      <c r="D302" s="29">
        <f t="shared" si="44"/>
        <v>329.59972702324848</v>
      </c>
      <c r="E302" s="30">
        <f t="shared" si="37"/>
        <v>0</v>
      </c>
      <c r="F302" s="29">
        <f t="shared" si="38"/>
        <v>329.59972702324848</v>
      </c>
      <c r="G302" s="29">
        <f t="shared" si="42"/>
        <v>251.93921044709668</v>
      </c>
      <c r="H302" s="29">
        <f t="shared" si="43"/>
        <v>77.660516576151778</v>
      </c>
      <c r="I302" s="29">
        <f t="shared" si="39"/>
        <v>21675.736058113402</v>
      </c>
      <c r="J302" s="29">
        <f>SUM($H$18:$H302)</f>
        <v>48611.658259739146</v>
      </c>
    </row>
    <row r="303" spans="1:10">
      <c r="A303" s="23">
        <f t="shared" si="40"/>
        <v>286</v>
      </c>
      <c r="B303" s="24">
        <f t="shared" si="36"/>
        <v>49857</v>
      </c>
      <c r="C303" s="29">
        <f t="shared" si="41"/>
        <v>21675.736058113402</v>
      </c>
      <c r="D303" s="29">
        <f t="shared" si="44"/>
        <v>329.59972702324848</v>
      </c>
      <c r="E303" s="30">
        <f t="shared" si="37"/>
        <v>0</v>
      </c>
      <c r="F303" s="29">
        <f t="shared" si="38"/>
        <v>329.59972702324848</v>
      </c>
      <c r="G303" s="29">
        <f t="shared" si="42"/>
        <v>252.83149515076349</v>
      </c>
      <c r="H303" s="29">
        <f t="shared" si="43"/>
        <v>76.768231872484975</v>
      </c>
      <c r="I303" s="29">
        <f t="shared" si="39"/>
        <v>21422.904562962638</v>
      </c>
      <c r="J303" s="29">
        <f>SUM($H$18:$H303)</f>
        <v>48688.42649161163</v>
      </c>
    </row>
    <row r="304" spans="1:10">
      <c r="A304" s="23">
        <f t="shared" si="40"/>
        <v>287</v>
      </c>
      <c r="B304" s="24">
        <f t="shared" si="36"/>
        <v>49888</v>
      </c>
      <c r="C304" s="29">
        <f t="shared" si="41"/>
        <v>21422.904562962638</v>
      </c>
      <c r="D304" s="29">
        <f t="shared" si="44"/>
        <v>329.59972702324848</v>
      </c>
      <c r="E304" s="30">
        <f t="shared" si="37"/>
        <v>0</v>
      </c>
      <c r="F304" s="29">
        <f t="shared" si="38"/>
        <v>329.59972702324848</v>
      </c>
      <c r="G304" s="29">
        <f t="shared" si="42"/>
        <v>253.72694002942245</v>
      </c>
      <c r="H304" s="29">
        <f t="shared" si="43"/>
        <v>75.872786993826011</v>
      </c>
      <c r="I304" s="29">
        <f t="shared" si="39"/>
        <v>21169.177622933217</v>
      </c>
      <c r="J304" s="29">
        <f>SUM($H$18:$H304)</f>
        <v>48764.299278605453</v>
      </c>
    </row>
    <row r="305" spans="1:10">
      <c r="A305" s="23">
        <f t="shared" si="40"/>
        <v>288</v>
      </c>
      <c r="B305" s="24">
        <f t="shared" si="36"/>
        <v>49919</v>
      </c>
      <c r="C305" s="29">
        <f t="shared" si="41"/>
        <v>21169.177622933217</v>
      </c>
      <c r="D305" s="29">
        <f t="shared" si="44"/>
        <v>329.59972702324848</v>
      </c>
      <c r="E305" s="30">
        <f t="shared" si="37"/>
        <v>0</v>
      </c>
      <c r="F305" s="29">
        <f t="shared" si="38"/>
        <v>329.59972702324848</v>
      </c>
      <c r="G305" s="29">
        <f t="shared" si="42"/>
        <v>254.62555627536</v>
      </c>
      <c r="H305" s="29">
        <f t="shared" si="43"/>
        <v>74.974170747888479</v>
      </c>
      <c r="I305" s="29">
        <f t="shared" si="39"/>
        <v>20914.552066657856</v>
      </c>
      <c r="J305" s="29">
        <f>SUM($H$18:$H305)</f>
        <v>48839.273449353343</v>
      </c>
    </row>
    <row r="306" spans="1:10">
      <c r="A306" s="23">
        <f t="shared" si="40"/>
        <v>289</v>
      </c>
      <c r="B306" s="24">
        <f t="shared" si="36"/>
        <v>49949</v>
      </c>
      <c r="C306" s="29">
        <f t="shared" si="41"/>
        <v>20914.552066657856</v>
      </c>
      <c r="D306" s="29">
        <f t="shared" si="44"/>
        <v>329.59972702324848</v>
      </c>
      <c r="E306" s="30">
        <f t="shared" si="37"/>
        <v>0</v>
      </c>
      <c r="F306" s="29">
        <f t="shared" si="38"/>
        <v>329.59972702324848</v>
      </c>
      <c r="G306" s="29">
        <f t="shared" si="42"/>
        <v>255.52735512050191</v>
      </c>
      <c r="H306" s="29">
        <f t="shared" si="43"/>
        <v>74.072371902746582</v>
      </c>
      <c r="I306" s="29">
        <f t="shared" si="39"/>
        <v>20659.024711537353</v>
      </c>
      <c r="J306" s="29">
        <f>SUM($H$18:$H306)</f>
        <v>48913.345821256087</v>
      </c>
    </row>
    <row r="307" spans="1:10">
      <c r="A307" s="23">
        <f t="shared" si="40"/>
        <v>290</v>
      </c>
      <c r="B307" s="24">
        <f t="shared" si="36"/>
        <v>49980</v>
      </c>
      <c r="C307" s="29">
        <f t="shared" si="41"/>
        <v>20659.024711537353</v>
      </c>
      <c r="D307" s="29">
        <f t="shared" si="44"/>
        <v>329.59972702324848</v>
      </c>
      <c r="E307" s="30">
        <f t="shared" si="37"/>
        <v>0</v>
      </c>
      <c r="F307" s="29">
        <f t="shared" si="38"/>
        <v>329.59972702324848</v>
      </c>
      <c r="G307" s="29">
        <f t="shared" si="42"/>
        <v>256.43234783655367</v>
      </c>
      <c r="H307" s="29">
        <f t="shared" si="43"/>
        <v>73.167379186694802</v>
      </c>
      <c r="I307" s="29">
        <f t="shared" si="39"/>
        <v>20402.592363700798</v>
      </c>
      <c r="J307" s="29">
        <f>SUM($H$18:$H307)</f>
        <v>48986.51320044278</v>
      </c>
    </row>
    <row r="308" spans="1:10">
      <c r="A308" s="23">
        <f t="shared" si="40"/>
        <v>291</v>
      </c>
      <c r="B308" s="24">
        <f t="shared" si="36"/>
        <v>50010</v>
      </c>
      <c r="C308" s="29">
        <f t="shared" si="41"/>
        <v>20402.592363700798</v>
      </c>
      <c r="D308" s="29">
        <f t="shared" si="44"/>
        <v>329.59972702324848</v>
      </c>
      <c r="E308" s="30">
        <f t="shared" si="37"/>
        <v>0</v>
      </c>
      <c r="F308" s="29">
        <f t="shared" si="38"/>
        <v>329.59972702324848</v>
      </c>
      <c r="G308" s="29">
        <f t="shared" si="42"/>
        <v>257.34054573514146</v>
      </c>
      <c r="H308" s="29">
        <f t="shared" si="43"/>
        <v>72.259181288107001</v>
      </c>
      <c r="I308" s="29">
        <f t="shared" si="39"/>
        <v>20145.251817965658</v>
      </c>
      <c r="J308" s="29">
        <f>SUM($H$18:$H308)</f>
        <v>49058.772381730887</v>
      </c>
    </row>
    <row r="309" spans="1:10">
      <c r="A309" s="23">
        <f t="shared" si="40"/>
        <v>292</v>
      </c>
      <c r="B309" s="24">
        <f t="shared" si="36"/>
        <v>50041</v>
      </c>
      <c r="C309" s="29">
        <f t="shared" si="41"/>
        <v>20145.251817965658</v>
      </c>
      <c r="D309" s="29">
        <f t="shared" si="44"/>
        <v>329.59972702324848</v>
      </c>
      <c r="E309" s="30">
        <f t="shared" si="37"/>
        <v>0</v>
      </c>
      <c r="F309" s="29">
        <f t="shared" si="38"/>
        <v>329.59972702324848</v>
      </c>
      <c r="G309" s="29">
        <f t="shared" si="42"/>
        <v>258.25196016795343</v>
      </c>
      <c r="H309" s="29">
        <f t="shared" si="43"/>
        <v>71.347766855295049</v>
      </c>
      <c r="I309" s="29">
        <f t="shared" si="39"/>
        <v>19886.999857797706</v>
      </c>
      <c r="J309" s="29">
        <f>SUM($H$18:$H309)</f>
        <v>49130.120148586182</v>
      </c>
    </row>
    <row r="310" spans="1:10">
      <c r="A310" s="23">
        <f t="shared" si="40"/>
        <v>293</v>
      </c>
      <c r="B310" s="24">
        <f t="shared" si="36"/>
        <v>50072</v>
      </c>
      <c r="C310" s="29">
        <f t="shared" si="41"/>
        <v>19886.999857797706</v>
      </c>
      <c r="D310" s="29">
        <f t="shared" si="44"/>
        <v>329.59972702324848</v>
      </c>
      <c r="E310" s="30">
        <f t="shared" si="37"/>
        <v>0</v>
      </c>
      <c r="F310" s="29">
        <f t="shared" si="38"/>
        <v>329.59972702324848</v>
      </c>
      <c r="G310" s="29">
        <f t="shared" si="42"/>
        <v>259.1666025268816</v>
      </c>
      <c r="H310" s="29">
        <f t="shared" si="43"/>
        <v>70.433124496366887</v>
      </c>
      <c r="I310" s="29">
        <f t="shared" si="39"/>
        <v>19627.833255270823</v>
      </c>
      <c r="J310" s="29">
        <f>SUM($H$18:$H310)</f>
        <v>49200.553273082551</v>
      </c>
    </row>
    <row r="311" spans="1:10">
      <c r="A311" s="23">
        <f t="shared" si="40"/>
        <v>294</v>
      </c>
      <c r="B311" s="24">
        <f t="shared" si="36"/>
        <v>50100</v>
      </c>
      <c r="C311" s="29">
        <f t="shared" si="41"/>
        <v>19627.833255270823</v>
      </c>
      <c r="D311" s="29">
        <f t="shared" si="44"/>
        <v>329.59972702324848</v>
      </c>
      <c r="E311" s="30">
        <f t="shared" si="37"/>
        <v>0</v>
      </c>
      <c r="F311" s="29">
        <f t="shared" si="38"/>
        <v>329.59972702324848</v>
      </c>
      <c r="G311" s="29">
        <f t="shared" si="42"/>
        <v>260.08448424416429</v>
      </c>
      <c r="H311" s="29">
        <f t="shared" si="43"/>
        <v>69.515242779084176</v>
      </c>
      <c r="I311" s="29">
        <f t="shared" si="39"/>
        <v>19367.748771026658</v>
      </c>
      <c r="J311" s="29">
        <f>SUM($H$18:$H311)</f>
        <v>49270.068515861632</v>
      </c>
    </row>
    <row r="312" spans="1:10">
      <c r="A312" s="23">
        <f t="shared" si="40"/>
        <v>295</v>
      </c>
      <c r="B312" s="24">
        <f t="shared" si="36"/>
        <v>50131</v>
      </c>
      <c r="C312" s="29">
        <f t="shared" si="41"/>
        <v>19367.748771026658</v>
      </c>
      <c r="D312" s="29">
        <f t="shared" si="44"/>
        <v>329.59972702324848</v>
      </c>
      <c r="E312" s="30">
        <f t="shared" si="37"/>
        <v>0</v>
      </c>
      <c r="F312" s="29">
        <f t="shared" si="38"/>
        <v>329.59972702324848</v>
      </c>
      <c r="G312" s="29">
        <f t="shared" si="42"/>
        <v>261.00561679252905</v>
      </c>
      <c r="H312" s="29">
        <f t="shared" si="43"/>
        <v>68.594110230719409</v>
      </c>
      <c r="I312" s="29">
        <f t="shared" si="39"/>
        <v>19106.743154234129</v>
      </c>
      <c r="J312" s="29">
        <f>SUM($H$18:$H312)</f>
        <v>49338.662626092351</v>
      </c>
    </row>
    <row r="313" spans="1:10">
      <c r="A313" s="23">
        <f t="shared" si="40"/>
        <v>296</v>
      </c>
      <c r="B313" s="24">
        <f t="shared" si="36"/>
        <v>50161</v>
      </c>
      <c r="C313" s="29">
        <f t="shared" si="41"/>
        <v>19106.743154234129</v>
      </c>
      <c r="D313" s="29">
        <f t="shared" si="44"/>
        <v>329.59972702324848</v>
      </c>
      <c r="E313" s="30">
        <f t="shared" si="37"/>
        <v>0</v>
      </c>
      <c r="F313" s="29">
        <f t="shared" si="38"/>
        <v>329.59972702324848</v>
      </c>
      <c r="G313" s="29">
        <f t="shared" si="42"/>
        <v>261.9300116853359</v>
      </c>
      <c r="H313" s="29">
        <f t="shared" si="43"/>
        <v>67.66971533791255</v>
      </c>
      <c r="I313" s="29">
        <f t="shared" si="39"/>
        <v>18844.813142548792</v>
      </c>
      <c r="J313" s="29">
        <f>SUM($H$18:$H313)</f>
        <v>49406.332341430265</v>
      </c>
    </row>
    <row r="314" spans="1:10">
      <c r="A314" s="23">
        <f t="shared" si="40"/>
        <v>297</v>
      </c>
      <c r="B314" s="24">
        <f t="shared" si="36"/>
        <v>50192</v>
      </c>
      <c r="C314" s="29">
        <f t="shared" si="41"/>
        <v>18844.813142548792</v>
      </c>
      <c r="D314" s="29">
        <f t="shared" si="44"/>
        <v>329.59972702324848</v>
      </c>
      <c r="E314" s="30">
        <f t="shared" si="37"/>
        <v>0</v>
      </c>
      <c r="F314" s="29">
        <f t="shared" si="38"/>
        <v>329.59972702324848</v>
      </c>
      <c r="G314" s="29">
        <f t="shared" si="42"/>
        <v>262.8576804767215</v>
      </c>
      <c r="H314" s="29">
        <f t="shared" si="43"/>
        <v>66.742046546526979</v>
      </c>
      <c r="I314" s="29">
        <f t="shared" si="39"/>
        <v>18581.95546207207</v>
      </c>
      <c r="J314" s="29">
        <f>SUM($H$18:$H314)</f>
        <v>49473.074387976791</v>
      </c>
    </row>
    <row r="315" spans="1:10">
      <c r="A315" s="23">
        <f t="shared" si="40"/>
        <v>298</v>
      </c>
      <c r="B315" s="24">
        <f t="shared" si="36"/>
        <v>50222</v>
      </c>
      <c r="C315" s="29">
        <f t="shared" si="41"/>
        <v>18581.95546207207</v>
      </c>
      <c r="D315" s="29">
        <f t="shared" si="44"/>
        <v>329.59972702324848</v>
      </c>
      <c r="E315" s="30">
        <f t="shared" si="37"/>
        <v>0</v>
      </c>
      <c r="F315" s="29">
        <f t="shared" si="38"/>
        <v>329.59972702324848</v>
      </c>
      <c r="G315" s="29">
        <f t="shared" si="42"/>
        <v>263.7886347617432</v>
      </c>
      <c r="H315" s="29">
        <f t="shared" si="43"/>
        <v>65.811092261505252</v>
      </c>
      <c r="I315" s="29">
        <f t="shared" si="39"/>
        <v>18318.166827310328</v>
      </c>
      <c r="J315" s="29">
        <f>SUM($H$18:$H315)</f>
        <v>49538.885480238299</v>
      </c>
    </row>
    <row r="316" spans="1:10">
      <c r="A316" s="23">
        <f t="shared" si="40"/>
        <v>299</v>
      </c>
      <c r="B316" s="24">
        <f t="shared" si="36"/>
        <v>50253</v>
      </c>
      <c r="C316" s="29">
        <f t="shared" si="41"/>
        <v>18318.166827310328</v>
      </c>
      <c r="D316" s="29">
        <f t="shared" si="44"/>
        <v>329.59972702324848</v>
      </c>
      <c r="E316" s="30">
        <f t="shared" si="37"/>
        <v>0</v>
      </c>
      <c r="F316" s="29">
        <f t="shared" si="38"/>
        <v>329.59972702324848</v>
      </c>
      <c r="G316" s="29">
        <f t="shared" si="42"/>
        <v>264.72288617652441</v>
      </c>
      <c r="H316" s="29">
        <f t="shared" si="43"/>
        <v>64.876840846724079</v>
      </c>
      <c r="I316" s="29">
        <f t="shared" si="39"/>
        <v>18053.443941133803</v>
      </c>
      <c r="J316" s="29">
        <f>SUM($H$18:$H316)</f>
        <v>49603.762321085022</v>
      </c>
    </row>
    <row r="317" spans="1:10">
      <c r="A317" s="23">
        <f t="shared" si="40"/>
        <v>300</v>
      </c>
      <c r="B317" s="24">
        <f t="shared" si="36"/>
        <v>50284</v>
      </c>
      <c r="C317" s="29">
        <f t="shared" si="41"/>
        <v>18053.443941133803</v>
      </c>
      <c r="D317" s="29">
        <f t="shared" si="44"/>
        <v>329.59972702324848</v>
      </c>
      <c r="E317" s="30">
        <f t="shared" si="37"/>
        <v>0</v>
      </c>
      <c r="F317" s="29">
        <f t="shared" si="38"/>
        <v>329.59972702324848</v>
      </c>
      <c r="G317" s="29">
        <f t="shared" si="42"/>
        <v>265.66044639839959</v>
      </c>
      <c r="H317" s="29">
        <f t="shared" si="43"/>
        <v>63.939280624848891</v>
      </c>
      <c r="I317" s="29">
        <f t="shared" si="39"/>
        <v>17787.783494735402</v>
      </c>
      <c r="J317" s="29">
        <f>SUM($H$18:$H317)</f>
        <v>49667.701601709872</v>
      </c>
    </row>
    <row r="318" spans="1:10">
      <c r="A318" s="23">
        <f t="shared" si="40"/>
        <v>301</v>
      </c>
      <c r="B318" s="24">
        <f t="shared" si="36"/>
        <v>50314</v>
      </c>
      <c r="C318" s="29">
        <f t="shared" si="41"/>
        <v>17787.783494735402</v>
      </c>
      <c r="D318" s="29">
        <f t="shared" si="44"/>
        <v>329.59972702324848</v>
      </c>
      <c r="E318" s="30">
        <f t="shared" si="37"/>
        <v>0</v>
      </c>
      <c r="F318" s="29">
        <f t="shared" si="38"/>
        <v>329.59972702324848</v>
      </c>
      <c r="G318" s="29">
        <f t="shared" si="42"/>
        <v>266.60132714606061</v>
      </c>
      <c r="H318" s="29">
        <f t="shared" si="43"/>
        <v>62.998399877187886</v>
      </c>
      <c r="I318" s="29">
        <f t="shared" si="39"/>
        <v>17521.182167589341</v>
      </c>
      <c r="J318" s="29">
        <f>SUM($H$18:$H318)</f>
        <v>49730.700001587058</v>
      </c>
    </row>
    <row r="319" spans="1:10">
      <c r="A319" s="23">
        <f t="shared" si="40"/>
        <v>302</v>
      </c>
      <c r="B319" s="24">
        <f t="shared" si="36"/>
        <v>50345</v>
      </c>
      <c r="C319" s="29">
        <f t="shared" si="41"/>
        <v>17521.182167589341</v>
      </c>
      <c r="D319" s="29">
        <f t="shared" si="44"/>
        <v>329.59972702324848</v>
      </c>
      <c r="E319" s="30">
        <f t="shared" si="37"/>
        <v>0</v>
      </c>
      <c r="F319" s="29">
        <f t="shared" si="38"/>
        <v>329.59972702324848</v>
      </c>
      <c r="G319" s="29">
        <f t="shared" si="42"/>
        <v>267.54554017970287</v>
      </c>
      <c r="H319" s="29">
        <f t="shared" si="43"/>
        <v>62.054186843545587</v>
      </c>
      <c r="I319" s="29">
        <f t="shared" si="39"/>
        <v>17253.636627409636</v>
      </c>
      <c r="J319" s="29">
        <f>SUM($H$18:$H319)</f>
        <v>49792.754188430605</v>
      </c>
    </row>
    <row r="320" spans="1:10">
      <c r="A320" s="23">
        <f t="shared" si="40"/>
        <v>303</v>
      </c>
      <c r="B320" s="24">
        <f t="shared" si="36"/>
        <v>50375</v>
      </c>
      <c r="C320" s="29">
        <f t="shared" si="41"/>
        <v>17253.636627409636</v>
      </c>
      <c r="D320" s="29">
        <f t="shared" si="44"/>
        <v>329.59972702324848</v>
      </c>
      <c r="E320" s="30">
        <f t="shared" si="37"/>
        <v>0</v>
      </c>
      <c r="F320" s="29">
        <f t="shared" si="38"/>
        <v>329.59972702324848</v>
      </c>
      <c r="G320" s="29">
        <f t="shared" si="42"/>
        <v>268.49309730117267</v>
      </c>
      <c r="H320" s="29">
        <f t="shared" si="43"/>
        <v>61.106629722075802</v>
      </c>
      <c r="I320" s="29">
        <f t="shared" si="39"/>
        <v>16985.143530108464</v>
      </c>
      <c r="J320" s="29">
        <f>SUM($H$18:$H320)</f>
        <v>49853.86081815268</v>
      </c>
    </row>
    <row r="321" spans="1:10">
      <c r="A321" s="23">
        <f t="shared" si="40"/>
        <v>304</v>
      </c>
      <c r="B321" s="24">
        <f t="shared" si="36"/>
        <v>50406</v>
      </c>
      <c r="C321" s="29">
        <f t="shared" si="41"/>
        <v>16985.143530108464</v>
      </c>
      <c r="D321" s="29">
        <f t="shared" si="44"/>
        <v>329.59972702324848</v>
      </c>
      <c r="E321" s="30">
        <f t="shared" si="37"/>
        <v>0</v>
      </c>
      <c r="F321" s="29">
        <f t="shared" si="38"/>
        <v>329.59972702324848</v>
      </c>
      <c r="G321" s="29">
        <f t="shared" si="42"/>
        <v>269.44401035411431</v>
      </c>
      <c r="H321" s="29">
        <f t="shared" si="43"/>
        <v>60.155716669134144</v>
      </c>
      <c r="I321" s="29">
        <f t="shared" si="39"/>
        <v>16715.699519754351</v>
      </c>
      <c r="J321" s="29">
        <f>SUM($H$18:$H321)</f>
        <v>49914.016534821814</v>
      </c>
    </row>
    <row r="322" spans="1:10">
      <c r="A322" s="23">
        <f t="shared" si="40"/>
        <v>305</v>
      </c>
      <c r="B322" s="24">
        <f t="shared" si="36"/>
        <v>50437</v>
      </c>
      <c r="C322" s="29">
        <f t="shared" si="41"/>
        <v>16715.699519754351</v>
      </c>
      <c r="D322" s="29">
        <f t="shared" si="44"/>
        <v>329.59972702324848</v>
      </c>
      <c r="E322" s="30">
        <f t="shared" si="37"/>
        <v>0</v>
      </c>
      <c r="F322" s="29">
        <f t="shared" si="38"/>
        <v>329.59972702324848</v>
      </c>
      <c r="G322" s="29">
        <f t="shared" si="42"/>
        <v>270.39829122411845</v>
      </c>
      <c r="H322" s="29">
        <f t="shared" si="43"/>
        <v>59.201435799129996</v>
      </c>
      <c r="I322" s="29">
        <f t="shared" si="39"/>
        <v>16445.301228530232</v>
      </c>
      <c r="J322" s="29">
        <f>SUM($H$18:$H322)</f>
        <v>49973.217970620943</v>
      </c>
    </row>
    <row r="323" spans="1:10">
      <c r="A323" s="23">
        <f t="shared" si="40"/>
        <v>306</v>
      </c>
      <c r="B323" s="24">
        <f t="shared" si="36"/>
        <v>50465</v>
      </c>
      <c r="C323" s="29">
        <f t="shared" si="41"/>
        <v>16445.301228530232</v>
      </c>
      <c r="D323" s="29">
        <f t="shared" si="44"/>
        <v>329.59972702324848</v>
      </c>
      <c r="E323" s="30">
        <f t="shared" si="37"/>
        <v>0</v>
      </c>
      <c r="F323" s="29">
        <f t="shared" si="38"/>
        <v>329.59972702324848</v>
      </c>
      <c r="G323" s="29">
        <f t="shared" si="42"/>
        <v>271.35595183887057</v>
      </c>
      <c r="H323" s="29">
        <f t="shared" si="43"/>
        <v>58.24377518437791</v>
      </c>
      <c r="I323" s="29">
        <f t="shared" si="39"/>
        <v>16173.945276691362</v>
      </c>
      <c r="J323" s="29">
        <f>SUM($H$18:$H323)</f>
        <v>50031.461745805318</v>
      </c>
    </row>
    <row r="324" spans="1:10">
      <c r="A324" s="23">
        <f t="shared" si="40"/>
        <v>307</v>
      </c>
      <c r="B324" s="24">
        <f t="shared" si="36"/>
        <v>50496</v>
      </c>
      <c r="C324" s="29">
        <f t="shared" si="41"/>
        <v>16173.945276691362</v>
      </c>
      <c r="D324" s="29">
        <f t="shared" si="44"/>
        <v>329.59972702324848</v>
      </c>
      <c r="E324" s="30">
        <f t="shared" si="37"/>
        <v>0</v>
      </c>
      <c r="F324" s="29">
        <f t="shared" si="38"/>
        <v>329.59972702324848</v>
      </c>
      <c r="G324" s="29">
        <f t="shared" si="42"/>
        <v>272.31700416829989</v>
      </c>
      <c r="H324" s="29">
        <f t="shared" si="43"/>
        <v>57.282722854948581</v>
      </c>
      <c r="I324" s="29">
        <f t="shared" si="39"/>
        <v>15901.628272523061</v>
      </c>
      <c r="J324" s="29">
        <f>SUM($H$18:$H324)</f>
        <v>50088.744468660268</v>
      </c>
    </row>
    <row r="325" spans="1:10">
      <c r="A325" s="23">
        <f t="shared" si="40"/>
        <v>308</v>
      </c>
      <c r="B325" s="24">
        <f t="shared" si="36"/>
        <v>50526</v>
      </c>
      <c r="C325" s="29">
        <f t="shared" si="41"/>
        <v>15901.628272523061</v>
      </c>
      <c r="D325" s="29">
        <f t="shared" si="44"/>
        <v>329.59972702324848</v>
      </c>
      <c r="E325" s="30">
        <f t="shared" si="37"/>
        <v>0</v>
      </c>
      <c r="F325" s="29">
        <f t="shared" si="38"/>
        <v>329.59972702324848</v>
      </c>
      <c r="G325" s="29">
        <f t="shared" si="42"/>
        <v>273.2814602247293</v>
      </c>
      <c r="H325" s="29">
        <f t="shared" si="43"/>
        <v>56.318266798519176</v>
      </c>
      <c r="I325" s="29">
        <f t="shared" si="39"/>
        <v>15628.346812298332</v>
      </c>
      <c r="J325" s="29">
        <f>SUM($H$18:$H325)</f>
        <v>50145.062735458785</v>
      </c>
    </row>
    <row r="326" spans="1:10">
      <c r="A326" s="23">
        <f t="shared" si="40"/>
        <v>309</v>
      </c>
      <c r="B326" s="24">
        <f t="shared" si="36"/>
        <v>50557</v>
      </c>
      <c r="C326" s="29">
        <f t="shared" si="41"/>
        <v>15628.346812298332</v>
      </c>
      <c r="D326" s="29">
        <f t="shared" si="44"/>
        <v>329.59972702324848</v>
      </c>
      <c r="E326" s="30">
        <f t="shared" si="37"/>
        <v>0</v>
      </c>
      <c r="F326" s="29">
        <f t="shared" si="38"/>
        <v>329.59972702324848</v>
      </c>
      <c r="G326" s="29">
        <f t="shared" si="42"/>
        <v>274.24933206302524</v>
      </c>
      <c r="H326" s="29">
        <f t="shared" si="43"/>
        <v>55.350394960223262</v>
      </c>
      <c r="I326" s="29">
        <f t="shared" si="39"/>
        <v>15354.097480235307</v>
      </c>
      <c r="J326" s="29">
        <f>SUM($H$18:$H326)</f>
        <v>50200.413130419009</v>
      </c>
    </row>
    <row r="327" spans="1:10">
      <c r="A327" s="23">
        <f t="shared" si="40"/>
        <v>310</v>
      </c>
      <c r="B327" s="24">
        <f t="shared" si="36"/>
        <v>50587</v>
      </c>
      <c r="C327" s="29">
        <f t="shared" si="41"/>
        <v>15354.097480235307</v>
      </c>
      <c r="D327" s="29">
        <f t="shared" si="44"/>
        <v>329.59972702324848</v>
      </c>
      <c r="E327" s="30">
        <f t="shared" si="37"/>
        <v>0</v>
      </c>
      <c r="F327" s="29">
        <f t="shared" si="38"/>
        <v>329.59972702324848</v>
      </c>
      <c r="G327" s="29">
        <f t="shared" si="42"/>
        <v>275.22063178074842</v>
      </c>
      <c r="H327" s="29">
        <f t="shared" si="43"/>
        <v>54.37909524250005</v>
      </c>
      <c r="I327" s="29">
        <f t="shared" si="39"/>
        <v>15078.876848454558</v>
      </c>
      <c r="J327" s="29">
        <f>SUM($H$18:$H327)</f>
        <v>50254.792225661506</v>
      </c>
    </row>
    <row r="328" spans="1:10">
      <c r="A328" s="23">
        <f t="shared" si="40"/>
        <v>311</v>
      </c>
      <c r="B328" s="24">
        <f t="shared" si="36"/>
        <v>50618</v>
      </c>
      <c r="C328" s="29">
        <f t="shared" si="41"/>
        <v>15078.876848454558</v>
      </c>
      <c r="D328" s="29">
        <f t="shared" si="44"/>
        <v>329.59972702324848</v>
      </c>
      <c r="E328" s="30">
        <f t="shared" si="37"/>
        <v>0</v>
      </c>
      <c r="F328" s="29">
        <f t="shared" si="38"/>
        <v>329.59972702324848</v>
      </c>
      <c r="G328" s="29">
        <f t="shared" si="42"/>
        <v>276.19537151830525</v>
      </c>
      <c r="H328" s="29">
        <f t="shared" si="43"/>
        <v>53.404355504943226</v>
      </c>
      <c r="I328" s="29">
        <f t="shared" si="39"/>
        <v>14802.681476936254</v>
      </c>
      <c r="J328" s="29">
        <f>SUM($H$18:$H328)</f>
        <v>50308.196581166449</v>
      </c>
    </row>
    <row r="329" spans="1:10">
      <c r="A329" s="23">
        <f t="shared" si="40"/>
        <v>312</v>
      </c>
      <c r="B329" s="24">
        <f t="shared" si="36"/>
        <v>50649</v>
      </c>
      <c r="C329" s="29">
        <f t="shared" si="41"/>
        <v>14802.681476936254</v>
      </c>
      <c r="D329" s="29">
        <f t="shared" si="44"/>
        <v>329.59972702324848</v>
      </c>
      <c r="E329" s="30">
        <f t="shared" si="37"/>
        <v>0</v>
      </c>
      <c r="F329" s="29">
        <f t="shared" si="38"/>
        <v>329.59972702324848</v>
      </c>
      <c r="G329" s="29">
        <f t="shared" si="42"/>
        <v>277.17356345909923</v>
      </c>
      <c r="H329" s="29">
        <f t="shared" si="43"/>
        <v>52.426163564149242</v>
      </c>
      <c r="I329" s="29">
        <f t="shared" si="39"/>
        <v>14525.507913477155</v>
      </c>
      <c r="J329" s="29">
        <f>SUM($H$18:$H329)</f>
        <v>50360.622744730601</v>
      </c>
    </row>
    <row r="330" spans="1:10">
      <c r="A330" s="23">
        <f t="shared" si="40"/>
        <v>313</v>
      </c>
      <c r="B330" s="24">
        <f t="shared" si="36"/>
        <v>50679</v>
      </c>
      <c r="C330" s="29">
        <f t="shared" si="41"/>
        <v>14525.507913477155</v>
      </c>
      <c r="D330" s="29">
        <f t="shared" si="44"/>
        <v>329.59972702324848</v>
      </c>
      <c r="E330" s="30">
        <f t="shared" si="37"/>
        <v>0</v>
      </c>
      <c r="F330" s="29">
        <f t="shared" si="38"/>
        <v>329.59972702324848</v>
      </c>
      <c r="G330" s="29">
        <f t="shared" si="42"/>
        <v>278.15521982968357</v>
      </c>
      <c r="H330" s="29">
        <f t="shared" si="43"/>
        <v>51.444507193564931</v>
      </c>
      <c r="I330" s="29">
        <f t="shared" si="39"/>
        <v>14247.352693647472</v>
      </c>
      <c r="J330" s="29">
        <f>SUM($H$18:$H330)</f>
        <v>50412.067251924163</v>
      </c>
    </row>
    <row r="331" spans="1:10">
      <c r="A331" s="23">
        <f t="shared" si="40"/>
        <v>314</v>
      </c>
      <c r="B331" s="24">
        <f t="shared" si="36"/>
        <v>50710</v>
      </c>
      <c r="C331" s="29">
        <f t="shared" si="41"/>
        <v>14247.352693647472</v>
      </c>
      <c r="D331" s="29">
        <f t="shared" si="44"/>
        <v>329.59972702324848</v>
      </c>
      <c r="E331" s="30">
        <f t="shared" si="37"/>
        <v>0</v>
      </c>
      <c r="F331" s="29">
        <f t="shared" si="38"/>
        <v>329.59972702324848</v>
      </c>
      <c r="G331" s="29">
        <f t="shared" si="42"/>
        <v>279.14035289991369</v>
      </c>
      <c r="H331" s="29">
        <f t="shared" si="43"/>
        <v>50.459374123334804</v>
      </c>
      <c r="I331" s="29">
        <f t="shared" si="39"/>
        <v>13968.212340747557</v>
      </c>
      <c r="J331" s="29">
        <f>SUM($H$18:$H331)</f>
        <v>50462.526626047496</v>
      </c>
    </row>
    <row r="332" spans="1:10">
      <c r="A332" s="23">
        <f t="shared" si="40"/>
        <v>315</v>
      </c>
      <c r="B332" s="24">
        <f t="shared" si="36"/>
        <v>50740</v>
      </c>
      <c r="C332" s="29">
        <f t="shared" si="41"/>
        <v>13968.212340747557</v>
      </c>
      <c r="D332" s="29">
        <f t="shared" si="44"/>
        <v>329.59972702324848</v>
      </c>
      <c r="E332" s="30">
        <f t="shared" si="37"/>
        <v>0</v>
      </c>
      <c r="F332" s="29">
        <f t="shared" si="38"/>
        <v>329.59972702324848</v>
      </c>
      <c r="G332" s="29">
        <f t="shared" si="42"/>
        <v>280.12897498310087</v>
      </c>
      <c r="H332" s="29">
        <f t="shared" si="43"/>
        <v>49.470752040147602</v>
      </c>
      <c r="I332" s="29">
        <f t="shared" si="39"/>
        <v>13688.083365764456</v>
      </c>
      <c r="J332" s="29">
        <f>SUM($H$18:$H332)</f>
        <v>50511.997378087646</v>
      </c>
    </row>
    <row r="333" spans="1:10">
      <c r="A333" s="23">
        <f t="shared" si="40"/>
        <v>316</v>
      </c>
      <c r="B333" s="24">
        <f t="shared" si="36"/>
        <v>50771</v>
      </c>
      <c r="C333" s="29">
        <f t="shared" si="41"/>
        <v>13688.083365764456</v>
      </c>
      <c r="D333" s="29">
        <f t="shared" si="44"/>
        <v>329.59972702324848</v>
      </c>
      <c r="E333" s="30">
        <f t="shared" si="37"/>
        <v>0</v>
      </c>
      <c r="F333" s="29">
        <f t="shared" si="38"/>
        <v>329.59972702324848</v>
      </c>
      <c r="G333" s="29">
        <f t="shared" si="42"/>
        <v>281.12109843616599</v>
      </c>
      <c r="H333" s="29">
        <f t="shared" si="43"/>
        <v>48.478628587082454</v>
      </c>
      <c r="I333" s="29">
        <f t="shared" si="39"/>
        <v>13406.96226732829</v>
      </c>
      <c r="J333" s="29">
        <f>SUM($H$18:$H333)</f>
        <v>50560.476006674726</v>
      </c>
    </row>
    <row r="334" spans="1:10">
      <c r="A334" s="23">
        <f t="shared" si="40"/>
        <v>317</v>
      </c>
      <c r="B334" s="24">
        <f t="shared" si="36"/>
        <v>50802</v>
      </c>
      <c r="C334" s="29">
        <f t="shared" si="41"/>
        <v>13406.96226732829</v>
      </c>
      <c r="D334" s="29">
        <f t="shared" si="44"/>
        <v>329.59972702324848</v>
      </c>
      <c r="E334" s="30">
        <f t="shared" si="37"/>
        <v>0</v>
      </c>
      <c r="F334" s="29">
        <f t="shared" si="38"/>
        <v>329.59972702324848</v>
      </c>
      <c r="G334" s="29">
        <f t="shared" si="42"/>
        <v>282.11673565979413</v>
      </c>
      <c r="H334" s="29">
        <f t="shared" si="43"/>
        <v>47.482991363454367</v>
      </c>
      <c r="I334" s="29">
        <f t="shared" si="39"/>
        <v>13124.845531668496</v>
      </c>
      <c r="J334" s="29">
        <f>SUM($H$18:$H334)</f>
        <v>50607.958998038179</v>
      </c>
    </row>
    <row r="335" spans="1:10">
      <c r="A335" s="23">
        <f t="shared" si="40"/>
        <v>318</v>
      </c>
      <c r="B335" s="24">
        <f t="shared" si="36"/>
        <v>50830</v>
      </c>
      <c r="C335" s="29">
        <f t="shared" si="41"/>
        <v>13124.845531668496</v>
      </c>
      <c r="D335" s="29">
        <f t="shared" si="44"/>
        <v>329.59972702324848</v>
      </c>
      <c r="E335" s="30">
        <f t="shared" si="37"/>
        <v>0</v>
      </c>
      <c r="F335" s="29">
        <f t="shared" si="38"/>
        <v>329.59972702324848</v>
      </c>
      <c r="G335" s="29">
        <f t="shared" si="42"/>
        <v>283.11589909858924</v>
      </c>
      <c r="H335" s="29">
        <f t="shared" si="43"/>
        <v>46.483827924659259</v>
      </c>
      <c r="I335" s="29">
        <f t="shared" si="39"/>
        <v>12841.729632569906</v>
      </c>
      <c r="J335" s="29">
        <f>SUM($H$18:$H335)</f>
        <v>50654.44282596284</v>
      </c>
    </row>
    <row r="336" spans="1:10">
      <c r="A336" s="23">
        <f t="shared" si="40"/>
        <v>319</v>
      </c>
      <c r="B336" s="24">
        <f t="shared" si="36"/>
        <v>50861</v>
      </c>
      <c r="C336" s="29">
        <f t="shared" si="41"/>
        <v>12841.729632569906</v>
      </c>
      <c r="D336" s="29">
        <f t="shared" si="44"/>
        <v>329.59972702324848</v>
      </c>
      <c r="E336" s="30">
        <f t="shared" si="37"/>
        <v>0</v>
      </c>
      <c r="F336" s="29">
        <f t="shared" si="38"/>
        <v>329.59972702324848</v>
      </c>
      <c r="G336" s="29">
        <f t="shared" si="42"/>
        <v>284.11860124123007</v>
      </c>
      <c r="H336" s="29">
        <f t="shared" si="43"/>
        <v>45.481125782018417</v>
      </c>
      <c r="I336" s="29">
        <f t="shared" si="39"/>
        <v>12557.611031328675</v>
      </c>
      <c r="J336" s="29">
        <f>SUM($H$18:$H336)</f>
        <v>50699.923951744859</v>
      </c>
    </row>
    <row r="337" spans="1:10">
      <c r="A337" s="23">
        <f t="shared" si="40"/>
        <v>320</v>
      </c>
      <c r="B337" s="24">
        <f t="shared" si="36"/>
        <v>50891</v>
      </c>
      <c r="C337" s="29">
        <f t="shared" si="41"/>
        <v>12557.611031328675</v>
      </c>
      <c r="D337" s="29">
        <f t="shared" si="44"/>
        <v>329.59972702324848</v>
      </c>
      <c r="E337" s="30">
        <f t="shared" si="37"/>
        <v>0</v>
      </c>
      <c r="F337" s="29">
        <f t="shared" si="38"/>
        <v>329.59972702324848</v>
      </c>
      <c r="G337" s="29">
        <f t="shared" si="42"/>
        <v>285.12485462062608</v>
      </c>
      <c r="H337" s="29">
        <f t="shared" si="43"/>
        <v>44.474872402622395</v>
      </c>
      <c r="I337" s="29">
        <f t="shared" si="39"/>
        <v>12272.486176708049</v>
      </c>
      <c r="J337" s="29">
        <f>SUM($H$18:$H337)</f>
        <v>50744.39882414748</v>
      </c>
    </row>
    <row r="338" spans="1:10">
      <c r="A338" s="23">
        <f t="shared" si="40"/>
        <v>321</v>
      </c>
      <c r="B338" s="24">
        <f t="shared" ref="B338:B401" si="45">IF(Pay_Num&lt;&gt;"",DATE(YEAR(Loan_Start),MONTH(Loan_Start)+(Pay_Num)*12/Num_Pmt_Per_Year,DAY(Loan_Start)),"")</f>
        <v>50922</v>
      </c>
      <c r="C338" s="29">
        <f t="shared" si="41"/>
        <v>12272.486176708049</v>
      </c>
      <c r="D338" s="29">
        <f t="shared" si="44"/>
        <v>329.59972702324848</v>
      </c>
      <c r="E338" s="30">
        <f t="shared" ref="E338:E401" si="46">IF(AND(Pay_Num&lt;&gt;"",Sched_Pay+Scheduled_Extra_Payments&lt;Beg_Bal),Scheduled_Extra_Payments,IF(AND(Pay_Num&lt;&gt;"",Beg_Bal-Sched_Pay&gt;0),Beg_Bal-Sched_Pay,IF(Pay_Num&lt;&gt;"",0,"")))</f>
        <v>0</v>
      </c>
      <c r="F338" s="29">
        <f t="shared" ref="F338:F401" si="47">IF(AND(Pay_Num&lt;&gt;"",Sched_Pay+Extra_Pay&lt;Beg_Bal),Sched_Pay+Extra_Pay,IF(Pay_Num&lt;&gt;"",Beg_Bal,""))</f>
        <v>329.59972702324848</v>
      </c>
      <c r="G338" s="29">
        <f t="shared" si="42"/>
        <v>286.13467181407412</v>
      </c>
      <c r="H338" s="29">
        <f t="shared" si="43"/>
        <v>43.465055209174345</v>
      </c>
      <c r="I338" s="29">
        <f t="shared" ref="I338:I401" si="48">IF(AND(Pay_Num&lt;&gt;"",Sched_Pay+Extra_Pay&lt;Beg_Bal),Beg_Bal-Princ,IF(Pay_Num&lt;&gt;"",0,""))</f>
        <v>11986.351504893975</v>
      </c>
      <c r="J338" s="29">
        <f>SUM($H$18:$H338)</f>
        <v>50787.863879356657</v>
      </c>
    </row>
    <row r="339" spans="1:10">
      <c r="A339" s="23">
        <f t="shared" ref="A339:A402" si="49">IF(Values_Entered,A338+1,"")</f>
        <v>322</v>
      </c>
      <c r="B339" s="24">
        <f t="shared" si="45"/>
        <v>50952</v>
      </c>
      <c r="C339" s="29">
        <f t="shared" ref="C339:C376" si="50">IF(Pay_Num&lt;&gt;"",I338,"")</f>
        <v>11986.351504893975</v>
      </c>
      <c r="D339" s="29">
        <f t="shared" si="44"/>
        <v>329.59972702324848</v>
      </c>
      <c r="E339" s="30">
        <f t="shared" si="46"/>
        <v>0</v>
      </c>
      <c r="F339" s="29">
        <f t="shared" si="47"/>
        <v>329.59972702324848</v>
      </c>
      <c r="G339" s="29">
        <f t="shared" ref="G339:G402" si="51">IF(Pay_Num&lt;&gt;"",Total_Pay-Int,"")</f>
        <v>287.14806544341565</v>
      </c>
      <c r="H339" s="29">
        <f t="shared" ref="H339:H402" si="52">IF(Pay_Num&lt;&gt;"",Beg_Bal*Interest_Rate/Num_Pmt_Per_Year,"")</f>
        <v>42.45166157983283</v>
      </c>
      <c r="I339" s="29">
        <f t="shared" si="48"/>
        <v>11699.203439450559</v>
      </c>
      <c r="J339" s="29">
        <f>SUM($H$18:$H339)</f>
        <v>50830.315540936492</v>
      </c>
    </row>
    <row r="340" spans="1:10">
      <c r="A340" s="23">
        <f t="shared" si="49"/>
        <v>323</v>
      </c>
      <c r="B340" s="24">
        <f t="shared" si="45"/>
        <v>50983</v>
      </c>
      <c r="C340" s="29">
        <f t="shared" si="50"/>
        <v>11699.203439450559</v>
      </c>
      <c r="D340" s="29">
        <f t="shared" ref="D340:D403" si="53">IF(Pay_Num&lt;&gt;"",Scheduled_Monthly_Payment,"")</f>
        <v>329.59972702324848</v>
      </c>
      <c r="E340" s="30">
        <f t="shared" si="46"/>
        <v>0</v>
      </c>
      <c r="F340" s="29">
        <f t="shared" si="47"/>
        <v>329.59972702324848</v>
      </c>
      <c r="G340" s="29">
        <f t="shared" si="51"/>
        <v>288.16504817519439</v>
      </c>
      <c r="H340" s="29">
        <f t="shared" si="52"/>
        <v>41.43467884805407</v>
      </c>
      <c r="I340" s="29">
        <f t="shared" si="48"/>
        <v>11411.038391275364</v>
      </c>
      <c r="J340" s="29">
        <f>SUM($H$18:$H340)</f>
        <v>50871.750219784546</v>
      </c>
    </row>
    <row r="341" spans="1:10">
      <c r="A341" s="23">
        <f t="shared" si="49"/>
        <v>324</v>
      </c>
      <c r="B341" s="24">
        <f t="shared" si="45"/>
        <v>51014</v>
      </c>
      <c r="C341" s="29">
        <f t="shared" si="50"/>
        <v>11411.038391275364</v>
      </c>
      <c r="D341" s="29">
        <f t="shared" si="53"/>
        <v>329.59972702324848</v>
      </c>
      <c r="E341" s="30">
        <f t="shared" si="46"/>
        <v>0</v>
      </c>
      <c r="F341" s="29">
        <f t="shared" si="47"/>
        <v>329.59972702324848</v>
      </c>
      <c r="G341" s="29">
        <f t="shared" si="51"/>
        <v>289.18563272081491</v>
      </c>
      <c r="H341" s="29">
        <f t="shared" si="52"/>
        <v>40.414094302433583</v>
      </c>
      <c r="I341" s="29">
        <f t="shared" si="48"/>
        <v>11121.852758554549</v>
      </c>
      <c r="J341" s="29">
        <f>SUM($H$18:$H341)</f>
        <v>50912.164314086978</v>
      </c>
    </row>
    <row r="342" spans="1:10">
      <c r="A342" s="23">
        <f t="shared" si="49"/>
        <v>325</v>
      </c>
      <c r="B342" s="24">
        <f t="shared" si="45"/>
        <v>51044</v>
      </c>
      <c r="C342" s="29">
        <f t="shared" si="50"/>
        <v>11121.852758554549</v>
      </c>
      <c r="D342" s="29">
        <f t="shared" si="53"/>
        <v>329.59972702324848</v>
      </c>
      <c r="E342" s="30">
        <f t="shared" si="46"/>
        <v>0</v>
      </c>
      <c r="F342" s="29">
        <f t="shared" si="47"/>
        <v>329.59972702324848</v>
      </c>
      <c r="G342" s="29">
        <f t="shared" si="51"/>
        <v>290.20983183670114</v>
      </c>
      <c r="H342" s="29">
        <f t="shared" si="52"/>
        <v>39.389895186547363</v>
      </c>
      <c r="I342" s="29">
        <f t="shared" si="48"/>
        <v>10831.642926717848</v>
      </c>
      <c r="J342" s="29">
        <f>SUM($H$18:$H342)</f>
        <v>50951.554209273527</v>
      </c>
    </row>
    <row r="343" spans="1:10">
      <c r="A343" s="23">
        <f t="shared" si="49"/>
        <v>326</v>
      </c>
      <c r="B343" s="24">
        <f t="shared" si="45"/>
        <v>51075</v>
      </c>
      <c r="C343" s="29">
        <f t="shared" si="50"/>
        <v>10831.642926717848</v>
      </c>
      <c r="D343" s="29">
        <f t="shared" si="53"/>
        <v>329.59972702324848</v>
      </c>
      <c r="E343" s="30">
        <f t="shared" si="46"/>
        <v>0</v>
      </c>
      <c r="F343" s="29">
        <f t="shared" si="47"/>
        <v>329.59972702324848</v>
      </c>
      <c r="G343" s="29">
        <f t="shared" si="51"/>
        <v>291.23765832445611</v>
      </c>
      <c r="H343" s="29">
        <f t="shared" si="52"/>
        <v>38.362068698792378</v>
      </c>
      <c r="I343" s="29">
        <f t="shared" si="48"/>
        <v>10540.405268393391</v>
      </c>
      <c r="J343" s="29">
        <f>SUM($H$18:$H343)</f>
        <v>50989.916277972319</v>
      </c>
    </row>
    <row r="344" spans="1:10">
      <c r="A344" s="23">
        <f t="shared" si="49"/>
        <v>327</v>
      </c>
      <c r="B344" s="24">
        <f t="shared" si="45"/>
        <v>51105</v>
      </c>
      <c r="C344" s="29">
        <f t="shared" si="50"/>
        <v>10540.405268393391</v>
      </c>
      <c r="D344" s="29">
        <f t="shared" si="53"/>
        <v>329.59972702324848</v>
      </c>
      <c r="E344" s="30">
        <f t="shared" si="46"/>
        <v>0</v>
      </c>
      <c r="F344" s="29">
        <f t="shared" si="47"/>
        <v>329.59972702324848</v>
      </c>
      <c r="G344" s="29">
        <f t="shared" si="51"/>
        <v>292.26912503102187</v>
      </c>
      <c r="H344" s="29">
        <f t="shared" si="52"/>
        <v>37.330601992226597</v>
      </c>
      <c r="I344" s="29">
        <f t="shared" si="48"/>
        <v>10248.13614336237</v>
      </c>
      <c r="J344" s="29">
        <f>SUM($H$18:$H344)</f>
        <v>51027.246879964543</v>
      </c>
    </row>
    <row r="345" spans="1:10">
      <c r="A345" s="23">
        <f t="shared" si="49"/>
        <v>328</v>
      </c>
      <c r="B345" s="24">
        <f t="shared" si="45"/>
        <v>51136</v>
      </c>
      <c r="C345" s="29">
        <f t="shared" si="50"/>
        <v>10248.13614336237</v>
      </c>
      <c r="D345" s="29">
        <f t="shared" si="53"/>
        <v>329.59972702324848</v>
      </c>
      <c r="E345" s="30">
        <f t="shared" si="46"/>
        <v>0</v>
      </c>
      <c r="F345" s="29">
        <f t="shared" si="47"/>
        <v>329.59972702324848</v>
      </c>
      <c r="G345" s="29">
        <f t="shared" si="51"/>
        <v>293.30424484884009</v>
      </c>
      <c r="H345" s="29">
        <f t="shared" si="52"/>
        <v>36.295482174408399</v>
      </c>
      <c r="I345" s="29">
        <f t="shared" si="48"/>
        <v>9954.8318985135302</v>
      </c>
      <c r="J345" s="29">
        <f>SUM($H$18:$H345)</f>
        <v>51063.542362138949</v>
      </c>
    </row>
    <row r="346" spans="1:10">
      <c r="A346" s="23">
        <f t="shared" si="49"/>
        <v>329</v>
      </c>
      <c r="B346" s="24">
        <f t="shared" si="45"/>
        <v>51167</v>
      </c>
      <c r="C346" s="29">
        <f t="shared" si="50"/>
        <v>9954.8318985135302</v>
      </c>
      <c r="D346" s="29">
        <f t="shared" si="53"/>
        <v>329.59972702324848</v>
      </c>
      <c r="E346" s="30">
        <f t="shared" si="46"/>
        <v>0</v>
      </c>
      <c r="F346" s="29">
        <f t="shared" si="47"/>
        <v>329.59972702324848</v>
      </c>
      <c r="G346" s="29">
        <f t="shared" si="51"/>
        <v>294.34303071601306</v>
      </c>
      <c r="H346" s="29">
        <f t="shared" si="52"/>
        <v>35.256696307235423</v>
      </c>
      <c r="I346" s="29">
        <f t="shared" si="48"/>
        <v>9660.4888677975177</v>
      </c>
      <c r="J346" s="29">
        <f>SUM($H$18:$H346)</f>
        <v>51098.799058446188</v>
      </c>
    </row>
    <row r="347" spans="1:10">
      <c r="A347" s="23">
        <f t="shared" si="49"/>
        <v>330</v>
      </c>
      <c r="B347" s="24">
        <f t="shared" si="45"/>
        <v>51196</v>
      </c>
      <c r="C347" s="29">
        <f t="shared" si="50"/>
        <v>9660.4888677975177</v>
      </c>
      <c r="D347" s="29">
        <f t="shared" si="53"/>
        <v>329.59972702324848</v>
      </c>
      <c r="E347" s="30">
        <f t="shared" si="46"/>
        <v>0</v>
      </c>
      <c r="F347" s="29">
        <f t="shared" si="47"/>
        <v>329.59972702324848</v>
      </c>
      <c r="G347" s="29">
        <f t="shared" si="51"/>
        <v>295.38549561646562</v>
      </c>
      <c r="H347" s="29">
        <f t="shared" si="52"/>
        <v>34.214231406782879</v>
      </c>
      <c r="I347" s="29">
        <f t="shared" si="48"/>
        <v>9365.1033721810527</v>
      </c>
      <c r="J347" s="29">
        <f>SUM($H$18:$H347)</f>
        <v>51133.01328985297</v>
      </c>
    </row>
    <row r="348" spans="1:10">
      <c r="A348" s="23">
        <f t="shared" si="49"/>
        <v>331</v>
      </c>
      <c r="B348" s="24">
        <f t="shared" si="45"/>
        <v>51227</v>
      </c>
      <c r="C348" s="29">
        <f t="shared" si="50"/>
        <v>9365.1033721810527</v>
      </c>
      <c r="D348" s="29">
        <f t="shared" si="53"/>
        <v>329.59972702324848</v>
      </c>
      <c r="E348" s="30">
        <f t="shared" si="46"/>
        <v>0</v>
      </c>
      <c r="F348" s="29">
        <f t="shared" si="47"/>
        <v>329.59972702324848</v>
      </c>
      <c r="G348" s="29">
        <f t="shared" si="51"/>
        <v>296.43165258010725</v>
      </c>
      <c r="H348" s="29">
        <f t="shared" si="52"/>
        <v>33.168074443141229</v>
      </c>
      <c r="I348" s="29">
        <f t="shared" si="48"/>
        <v>9068.6717196009449</v>
      </c>
      <c r="J348" s="29">
        <f>SUM($H$18:$H348)</f>
        <v>51166.181364296113</v>
      </c>
    </row>
    <row r="349" spans="1:10">
      <c r="A349" s="23">
        <f t="shared" si="49"/>
        <v>332</v>
      </c>
      <c r="B349" s="24">
        <f t="shared" si="45"/>
        <v>51257</v>
      </c>
      <c r="C349" s="29">
        <f t="shared" si="50"/>
        <v>9068.6717196009449</v>
      </c>
      <c r="D349" s="29">
        <f t="shared" si="53"/>
        <v>329.59972702324848</v>
      </c>
      <c r="E349" s="30">
        <f t="shared" si="46"/>
        <v>0</v>
      </c>
      <c r="F349" s="29">
        <f t="shared" si="47"/>
        <v>329.59972702324848</v>
      </c>
      <c r="G349" s="29">
        <f t="shared" si="51"/>
        <v>297.48151468299511</v>
      </c>
      <c r="H349" s="29">
        <f t="shared" si="52"/>
        <v>32.118212340253351</v>
      </c>
      <c r="I349" s="29">
        <f t="shared" si="48"/>
        <v>8771.1902049179498</v>
      </c>
      <c r="J349" s="29">
        <f>SUM($H$18:$H349)</f>
        <v>51198.299576636367</v>
      </c>
    </row>
    <row r="350" spans="1:10">
      <c r="A350" s="23">
        <f t="shared" si="49"/>
        <v>333</v>
      </c>
      <c r="B350" s="24">
        <f t="shared" si="45"/>
        <v>51288</v>
      </c>
      <c r="C350" s="29">
        <f t="shared" si="50"/>
        <v>8771.1902049179498</v>
      </c>
      <c r="D350" s="29">
        <f t="shared" si="53"/>
        <v>329.59972702324848</v>
      </c>
      <c r="E350" s="30">
        <f t="shared" si="46"/>
        <v>0</v>
      </c>
      <c r="F350" s="29">
        <f t="shared" si="47"/>
        <v>329.59972702324848</v>
      </c>
      <c r="G350" s="29">
        <f t="shared" si="51"/>
        <v>298.53509504749741</v>
      </c>
      <c r="H350" s="29">
        <f t="shared" si="52"/>
        <v>31.064631975751073</v>
      </c>
      <c r="I350" s="29">
        <f t="shared" si="48"/>
        <v>8472.6551098704531</v>
      </c>
      <c r="J350" s="29">
        <f>SUM($H$18:$H350)</f>
        <v>51229.364208612118</v>
      </c>
    </row>
    <row r="351" spans="1:10">
      <c r="A351" s="23">
        <f t="shared" si="49"/>
        <v>334</v>
      </c>
      <c r="B351" s="24">
        <f t="shared" si="45"/>
        <v>51318</v>
      </c>
      <c r="C351" s="29">
        <f t="shared" si="50"/>
        <v>8472.6551098704531</v>
      </c>
      <c r="D351" s="29">
        <f t="shared" si="53"/>
        <v>329.59972702324848</v>
      </c>
      <c r="E351" s="30">
        <f t="shared" si="46"/>
        <v>0</v>
      </c>
      <c r="F351" s="29">
        <f t="shared" si="47"/>
        <v>329.59972702324848</v>
      </c>
      <c r="G351" s="29">
        <f t="shared" si="51"/>
        <v>299.59240684245731</v>
      </c>
      <c r="H351" s="29">
        <f t="shared" si="52"/>
        <v>30.007320180791194</v>
      </c>
      <c r="I351" s="29">
        <f t="shared" si="48"/>
        <v>8173.0627030279957</v>
      </c>
      <c r="J351" s="29">
        <f>SUM($H$18:$H351)</f>
        <v>51259.371528792908</v>
      </c>
    </row>
    <row r="352" spans="1:10">
      <c r="A352" s="23">
        <f t="shared" si="49"/>
        <v>335</v>
      </c>
      <c r="B352" s="24">
        <f t="shared" si="45"/>
        <v>51349</v>
      </c>
      <c r="C352" s="29">
        <f t="shared" si="50"/>
        <v>8173.0627030279957</v>
      </c>
      <c r="D352" s="29">
        <f t="shared" si="53"/>
        <v>329.59972702324848</v>
      </c>
      <c r="E352" s="30">
        <f t="shared" si="46"/>
        <v>0</v>
      </c>
      <c r="F352" s="29">
        <f t="shared" si="47"/>
        <v>329.59972702324848</v>
      </c>
      <c r="G352" s="29">
        <f t="shared" si="51"/>
        <v>300.65346328335767</v>
      </c>
      <c r="H352" s="29">
        <f t="shared" si="52"/>
        <v>28.946263739890821</v>
      </c>
      <c r="I352" s="29">
        <f t="shared" si="48"/>
        <v>7872.4092397446384</v>
      </c>
      <c r="J352" s="29">
        <f>SUM($H$18:$H352)</f>
        <v>51288.317792532798</v>
      </c>
    </row>
    <row r="353" spans="1:10">
      <c r="A353" s="23">
        <f t="shared" si="49"/>
        <v>336</v>
      </c>
      <c r="B353" s="24">
        <f t="shared" si="45"/>
        <v>51380</v>
      </c>
      <c r="C353" s="29">
        <f t="shared" si="50"/>
        <v>7872.4092397446384</v>
      </c>
      <c r="D353" s="29">
        <f t="shared" si="53"/>
        <v>329.59972702324848</v>
      </c>
      <c r="E353" s="30">
        <f t="shared" si="46"/>
        <v>0</v>
      </c>
      <c r="F353" s="29">
        <f t="shared" si="47"/>
        <v>329.59972702324848</v>
      </c>
      <c r="G353" s="29">
        <f t="shared" si="51"/>
        <v>301.71827763248621</v>
      </c>
      <c r="H353" s="29">
        <f t="shared" si="52"/>
        <v>27.88144939076226</v>
      </c>
      <c r="I353" s="29">
        <f t="shared" si="48"/>
        <v>7570.6909621121522</v>
      </c>
      <c r="J353" s="29">
        <f>SUM($H$18:$H353)</f>
        <v>51316.199241923561</v>
      </c>
    </row>
    <row r="354" spans="1:10">
      <c r="A354" s="23">
        <f t="shared" si="49"/>
        <v>337</v>
      </c>
      <c r="B354" s="24">
        <f t="shared" si="45"/>
        <v>51410</v>
      </c>
      <c r="C354" s="29">
        <f t="shared" si="50"/>
        <v>7570.6909621121522</v>
      </c>
      <c r="D354" s="29">
        <f t="shared" si="53"/>
        <v>329.59972702324848</v>
      </c>
      <c r="E354" s="30">
        <f t="shared" si="46"/>
        <v>0</v>
      </c>
      <c r="F354" s="29">
        <f t="shared" si="47"/>
        <v>329.59972702324848</v>
      </c>
      <c r="G354" s="29">
        <f t="shared" si="51"/>
        <v>302.78686319910128</v>
      </c>
      <c r="H354" s="29">
        <f t="shared" si="52"/>
        <v>26.812863824147211</v>
      </c>
      <c r="I354" s="29">
        <f t="shared" si="48"/>
        <v>7267.9040989130508</v>
      </c>
      <c r="J354" s="29">
        <f>SUM($H$18:$H354)</f>
        <v>51343.012105747708</v>
      </c>
    </row>
    <row r="355" spans="1:10">
      <c r="A355" s="23">
        <f t="shared" si="49"/>
        <v>338</v>
      </c>
      <c r="B355" s="24">
        <f t="shared" si="45"/>
        <v>51441</v>
      </c>
      <c r="C355" s="29">
        <f t="shared" si="50"/>
        <v>7267.9040989130508</v>
      </c>
      <c r="D355" s="29">
        <f t="shared" si="53"/>
        <v>329.59972702324848</v>
      </c>
      <c r="E355" s="30">
        <f t="shared" si="46"/>
        <v>0</v>
      </c>
      <c r="F355" s="29">
        <f t="shared" si="47"/>
        <v>329.59972702324848</v>
      </c>
      <c r="G355" s="29">
        <f t="shared" si="51"/>
        <v>303.85923333959806</v>
      </c>
      <c r="H355" s="29">
        <f t="shared" si="52"/>
        <v>25.740493683650389</v>
      </c>
      <c r="I355" s="29">
        <f t="shared" si="48"/>
        <v>6964.0448655734526</v>
      </c>
      <c r="J355" s="29">
        <f>SUM($H$18:$H355)</f>
        <v>51368.752599431362</v>
      </c>
    </row>
    <row r="356" spans="1:10">
      <c r="A356" s="23">
        <f t="shared" si="49"/>
        <v>339</v>
      </c>
      <c r="B356" s="24">
        <f t="shared" si="45"/>
        <v>51471</v>
      </c>
      <c r="C356" s="29">
        <f t="shared" si="50"/>
        <v>6964.0448655734526</v>
      </c>
      <c r="D356" s="29">
        <f t="shared" si="53"/>
        <v>329.59972702324848</v>
      </c>
      <c r="E356" s="30">
        <f t="shared" si="46"/>
        <v>0</v>
      </c>
      <c r="F356" s="29">
        <f t="shared" si="47"/>
        <v>329.59972702324848</v>
      </c>
      <c r="G356" s="29">
        <f t="shared" si="51"/>
        <v>304.93540145767582</v>
      </c>
      <c r="H356" s="29">
        <f t="shared" si="52"/>
        <v>24.66432556557265</v>
      </c>
      <c r="I356" s="29">
        <f t="shared" si="48"/>
        <v>6659.109464115777</v>
      </c>
      <c r="J356" s="29">
        <f>SUM($H$18:$H356)</f>
        <v>51393.416924996935</v>
      </c>
    </row>
    <row r="357" spans="1:10">
      <c r="A357" s="23">
        <f t="shared" si="49"/>
        <v>340</v>
      </c>
      <c r="B357" s="24">
        <f t="shared" si="45"/>
        <v>51502</v>
      </c>
      <c r="C357" s="29">
        <f t="shared" si="50"/>
        <v>6659.109464115777</v>
      </c>
      <c r="D357" s="29">
        <f t="shared" si="53"/>
        <v>329.59972702324848</v>
      </c>
      <c r="E357" s="30">
        <f t="shared" si="46"/>
        <v>0</v>
      </c>
      <c r="F357" s="29">
        <f t="shared" si="47"/>
        <v>329.59972702324848</v>
      </c>
      <c r="G357" s="29">
        <f t="shared" si="51"/>
        <v>306.01538100450512</v>
      </c>
      <c r="H357" s="29">
        <f t="shared" si="52"/>
        <v>23.584346018743378</v>
      </c>
      <c r="I357" s="29">
        <f t="shared" si="48"/>
        <v>6353.0940831112721</v>
      </c>
      <c r="J357" s="29">
        <f>SUM($H$18:$H357)</f>
        <v>51417.001271015681</v>
      </c>
    </row>
    <row r="358" spans="1:10">
      <c r="A358" s="23">
        <f t="shared" si="49"/>
        <v>341</v>
      </c>
      <c r="B358" s="24">
        <f t="shared" si="45"/>
        <v>51533</v>
      </c>
      <c r="C358" s="29">
        <f t="shared" si="50"/>
        <v>6353.0940831112721</v>
      </c>
      <c r="D358" s="29">
        <f t="shared" si="53"/>
        <v>329.59972702324848</v>
      </c>
      <c r="E358" s="30">
        <f t="shared" si="46"/>
        <v>0</v>
      </c>
      <c r="F358" s="29">
        <f t="shared" si="47"/>
        <v>329.59972702324848</v>
      </c>
      <c r="G358" s="29">
        <f t="shared" si="51"/>
        <v>307.09918547889606</v>
      </c>
      <c r="H358" s="29">
        <f t="shared" si="52"/>
        <v>22.500541544352426</v>
      </c>
      <c r="I358" s="29">
        <f t="shared" si="48"/>
        <v>6045.9948976323758</v>
      </c>
      <c r="J358" s="29">
        <f>SUM($H$18:$H358)</f>
        <v>51439.501812560033</v>
      </c>
    </row>
    <row r="359" spans="1:10">
      <c r="A359" s="23">
        <f t="shared" si="49"/>
        <v>342</v>
      </c>
      <c r="B359" s="24">
        <f t="shared" si="45"/>
        <v>51561</v>
      </c>
      <c r="C359" s="29">
        <f t="shared" si="50"/>
        <v>6045.9948976323758</v>
      </c>
      <c r="D359" s="29">
        <f t="shared" si="53"/>
        <v>329.59972702324848</v>
      </c>
      <c r="E359" s="30">
        <f t="shared" si="46"/>
        <v>0</v>
      </c>
      <c r="F359" s="29">
        <f t="shared" si="47"/>
        <v>329.59972702324848</v>
      </c>
      <c r="G359" s="29">
        <f t="shared" si="51"/>
        <v>308.18682842746716</v>
      </c>
      <c r="H359" s="29">
        <f t="shared" si="52"/>
        <v>21.412898595781332</v>
      </c>
      <c r="I359" s="29">
        <f t="shared" si="48"/>
        <v>5737.8080692049089</v>
      </c>
      <c r="J359" s="29">
        <f>SUM($H$18:$H359)</f>
        <v>51460.914711155812</v>
      </c>
    </row>
    <row r="360" spans="1:10">
      <c r="A360" s="23">
        <f t="shared" si="49"/>
        <v>343</v>
      </c>
      <c r="B360" s="24">
        <f t="shared" si="45"/>
        <v>51592</v>
      </c>
      <c r="C360" s="29">
        <f t="shared" si="50"/>
        <v>5737.8080692049089</v>
      </c>
      <c r="D360" s="29">
        <f t="shared" si="53"/>
        <v>329.59972702324848</v>
      </c>
      <c r="E360" s="30">
        <f t="shared" si="46"/>
        <v>0</v>
      </c>
      <c r="F360" s="29">
        <f t="shared" si="47"/>
        <v>329.59972702324848</v>
      </c>
      <c r="G360" s="29">
        <f t="shared" si="51"/>
        <v>309.27832344481442</v>
      </c>
      <c r="H360" s="29">
        <f t="shared" si="52"/>
        <v>20.321403578434055</v>
      </c>
      <c r="I360" s="29">
        <f t="shared" si="48"/>
        <v>5428.5297457600946</v>
      </c>
      <c r="J360" s="29">
        <f>SUM($H$18:$H360)</f>
        <v>51481.236114734245</v>
      </c>
    </row>
    <row r="361" spans="1:10">
      <c r="A361" s="23">
        <f t="shared" si="49"/>
        <v>344</v>
      </c>
      <c r="B361" s="24">
        <f t="shared" si="45"/>
        <v>51622</v>
      </c>
      <c r="C361" s="29">
        <f t="shared" si="50"/>
        <v>5428.5297457600946</v>
      </c>
      <c r="D361" s="29">
        <f t="shared" si="53"/>
        <v>329.59972702324848</v>
      </c>
      <c r="E361" s="30">
        <f t="shared" si="46"/>
        <v>0</v>
      </c>
      <c r="F361" s="29">
        <f t="shared" si="47"/>
        <v>329.59972702324848</v>
      </c>
      <c r="G361" s="29">
        <f t="shared" si="51"/>
        <v>310.37368417368145</v>
      </c>
      <c r="H361" s="29">
        <f t="shared" si="52"/>
        <v>19.226042849567005</v>
      </c>
      <c r="I361" s="29">
        <f t="shared" si="48"/>
        <v>5118.1560615864128</v>
      </c>
      <c r="J361" s="29">
        <f>SUM($H$18:$H361)</f>
        <v>51500.46215758381</v>
      </c>
    </row>
    <row r="362" spans="1:10">
      <c r="A362" s="23">
        <f t="shared" si="49"/>
        <v>345</v>
      </c>
      <c r="B362" s="24">
        <f t="shared" si="45"/>
        <v>51653</v>
      </c>
      <c r="C362" s="29">
        <f t="shared" si="50"/>
        <v>5118.1560615864128</v>
      </c>
      <c r="D362" s="29">
        <f t="shared" si="53"/>
        <v>329.59972702324848</v>
      </c>
      <c r="E362" s="30">
        <f t="shared" si="46"/>
        <v>0</v>
      </c>
      <c r="F362" s="29">
        <f t="shared" si="47"/>
        <v>329.59972702324848</v>
      </c>
      <c r="G362" s="29">
        <f t="shared" si="51"/>
        <v>311.47292430512994</v>
      </c>
      <c r="H362" s="29">
        <f t="shared" si="52"/>
        <v>18.126802718118547</v>
      </c>
      <c r="I362" s="29">
        <f t="shared" si="48"/>
        <v>4806.6831372812831</v>
      </c>
      <c r="J362" s="29">
        <f>SUM($H$18:$H362)</f>
        <v>51518.588960301931</v>
      </c>
    </row>
    <row r="363" spans="1:10">
      <c r="A363" s="23">
        <f t="shared" si="49"/>
        <v>346</v>
      </c>
      <c r="B363" s="24">
        <f t="shared" si="45"/>
        <v>51683</v>
      </c>
      <c r="C363" s="29">
        <f t="shared" si="50"/>
        <v>4806.6831372812831</v>
      </c>
      <c r="D363" s="29">
        <f t="shared" si="53"/>
        <v>329.59972702324848</v>
      </c>
      <c r="E363" s="30">
        <f t="shared" si="46"/>
        <v>0</v>
      </c>
      <c r="F363" s="29">
        <f t="shared" si="47"/>
        <v>329.59972702324848</v>
      </c>
      <c r="G363" s="29">
        <f t="shared" si="51"/>
        <v>312.57605757871062</v>
      </c>
      <c r="H363" s="29">
        <f t="shared" si="52"/>
        <v>17.023669444537877</v>
      </c>
      <c r="I363" s="29">
        <f t="shared" si="48"/>
        <v>4494.1070797025723</v>
      </c>
      <c r="J363" s="29">
        <f>SUM($H$18:$H363)</f>
        <v>51535.612629746473</v>
      </c>
    </row>
    <row r="364" spans="1:10">
      <c r="A364" s="23">
        <f t="shared" si="49"/>
        <v>347</v>
      </c>
      <c r="B364" s="24">
        <f t="shared" si="45"/>
        <v>51714</v>
      </c>
      <c r="C364" s="29">
        <f t="shared" si="50"/>
        <v>4494.1070797025723</v>
      </c>
      <c r="D364" s="29">
        <f t="shared" si="53"/>
        <v>329.59972702324848</v>
      </c>
      <c r="E364" s="30">
        <f t="shared" si="46"/>
        <v>0</v>
      </c>
      <c r="F364" s="29">
        <f t="shared" si="47"/>
        <v>329.59972702324848</v>
      </c>
      <c r="G364" s="29">
        <f t="shared" si="51"/>
        <v>313.68309778263517</v>
      </c>
      <c r="H364" s="29">
        <f t="shared" si="52"/>
        <v>15.916629240613277</v>
      </c>
      <c r="I364" s="29">
        <f t="shared" si="48"/>
        <v>4180.4239819199374</v>
      </c>
      <c r="J364" s="29">
        <f>SUM($H$18:$H364)</f>
        <v>51551.529258987088</v>
      </c>
    </row>
    <row r="365" spans="1:10">
      <c r="A365" s="23">
        <f t="shared" si="49"/>
        <v>348</v>
      </c>
      <c r="B365" s="24">
        <f t="shared" si="45"/>
        <v>51745</v>
      </c>
      <c r="C365" s="29">
        <f t="shared" si="50"/>
        <v>4180.4239819199374</v>
      </c>
      <c r="D365" s="29">
        <f t="shared" si="53"/>
        <v>329.59972702324848</v>
      </c>
      <c r="E365" s="30">
        <f t="shared" si="46"/>
        <v>0</v>
      </c>
      <c r="F365" s="29">
        <f t="shared" si="47"/>
        <v>329.59972702324848</v>
      </c>
      <c r="G365" s="29">
        <f t="shared" si="51"/>
        <v>314.79405875394872</v>
      </c>
      <c r="H365" s="29">
        <f t="shared" si="52"/>
        <v>14.80566826929978</v>
      </c>
      <c r="I365" s="29">
        <f t="shared" si="48"/>
        <v>3865.6299231659887</v>
      </c>
      <c r="J365" s="29">
        <f>SUM($H$18:$H365)</f>
        <v>51566.334927256386</v>
      </c>
    </row>
    <row r="366" spans="1:10">
      <c r="A366" s="23">
        <f t="shared" si="49"/>
        <v>349</v>
      </c>
      <c r="B366" s="24">
        <f t="shared" si="45"/>
        <v>51775</v>
      </c>
      <c r="C366" s="29">
        <f t="shared" si="50"/>
        <v>3865.6299231659887</v>
      </c>
      <c r="D366" s="29">
        <f t="shared" si="53"/>
        <v>329.59972702324848</v>
      </c>
      <c r="E366" s="30">
        <f t="shared" si="46"/>
        <v>0</v>
      </c>
      <c r="F366" s="29">
        <f t="shared" si="47"/>
        <v>329.59972702324848</v>
      </c>
      <c r="G366" s="29">
        <f t="shared" si="51"/>
        <v>315.90895437870228</v>
      </c>
      <c r="H366" s="29">
        <f t="shared" si="52"/>
        <v>13.690772644546209</v>
      </c>
      <c r="I366" s="29">
        <f t="shared" si="48"/>
        <v>3549.7209687872864</v>
      </c>
      <c r="J366" s="29">
        <f>SUM($H$18:$H366)</f>
        <v>51580.025699900936</v>
      </c>
    </row>
    <row r="367" spans="1:10">
      <c r="A367" s="23">
        <f t="shared" si="49"/>
        <v>350</v>
      </c>
      <c r="B367" s="24">
        <f t="shared" si="45"/>
        <v>51806</v>
      </c>
      <c r="C367" s="29">
        <f t="shared" si="50"/>
        <v>3549.7209687872864</v>
      </c>
      <c r="D367" s="29">
        <f t="shared" si="53"/>
        <v>329.59972702324848</v>
      </c>
      <c r="E367" s="30">
        <f t="shared" si="46"/>
        <v>0</v>
      </c>
      <c r="F367" s="29">
        <f t="shared" si="47"/>
        <v>329.59972702324848</v>
      </c>
      <c r="G367" s="29">
        <f t="shared" si="51"/>
        <v>317.02779859212683</v>
      </c>
      <c r="H367" s="29">
        <f t="shared" si="52"/>
        <v>12.571928431121641</v>
      </c>
      <c r="I367" s="29">
        <f t="shared" si="48"/>
        <v>3232.6931701951598</v>
      </c>
      <c r="J367" s="29">
        <f>SUM($H$18:$H367)</f>
        <v>51592.597628332056</v>
      </c>
    </row>
    <row r="368" spans="1:10">
      <c r="A368" s="23">
        <f t="shared" si="49"/>
        <v>351</v>
      </c>
      <c r="B368" s="24">
        <f t="shared" si="45"/>
        <v>51836</v>
      </c>
      <c r="C368" s="29">
        <f t="shared" si="50"/>
        <v>3232.6931701951598</v>
      </c>
      <c r="D368" s="29">
        <f t="shared" si="53"/>
        <v>329.59972702324848</v>
      </c>
      <c r="E368" s="30">
        <f t="shared" si="46"/>
        <v>0</v>
      </c>
      <c r="F368" s="29">
        <f t="shared" si="47"/>
        <v>329.59972702324848</v>
      </c>
      <c r="G368" s="29">
        <f t="shared" si="51"/>
        <v>318.15060537880731</v>
      </c>
      <c r="H368" s="29">
        <f t="shared" si="52"/>
        <v>11.449121644441192</v>
      </c>
      <c r="I368" s="29">
        <f t="shared" si="48"/>
        <v>2914.5425648163528</v>
      </c>
      <c r="J368" s="29">
        <f>SUM($H$18:$H368)</f>
        <v>51604.0467499765</v>
      </c>
    </row>
    <row r="369" spans="1:10">
      <c r="A369" s="23">
        <f t="shared" si="49"/>
        <v>352</v>
      </c>
      <c r="B369" s="24">
        <f t="shared" si="45"/>
        <v>51867</v>
      </c>
      <c r="C369" s="29">
        <f t="shared" si="50"/>
        <v>2914.5425648163528</v>
      </c>
      <c r="D369" s="29">
        <f t="shared" si="53"/>
        <v>329.59972702324848</v>
      </c>
      <c r="E369" s="30">
        <f t="shared" si="46"/>
        <v>0</v>
      </c>
      <c r="F369" s="29">
        <f t="shared" si="47"/>
        <v>329.59972702324848</v>
      </c>
      <c r="G369" s="29">
        <f t="shared" si="51"/>
        <v>319.27738877285725</v>
      </c>
      <c r="H369" s="29">
        <f t="shared" si="52"/>
        <v>10.322338250391249</v>
      </c>
      <c r="I369" s="29">
        <f t="shared" si="48"/>
        <v>2595.2651760434956</v>
      </c>
      <c r="J369" s="29">
        <f>SUM($H$18:$H369)</f>
        <v>51614.369088226893</v>
      </c>
    </row>
    <row r="370" spans="1:10">
      <c r="A370" s="23">
        <f t="shared" si="49"/>
        <v>353</v>
      </c>
      <c r="B370" s="24">
        <f t="shared" si="45"/>
        <v>51898</v>
      </c>
      <c r="C370" s="29">
        <f t="shared" si="50"/>
        <v>2595.2651760434956</v>
      </c>
      <c r="D370" s="29">
        <f t="shared" si="53"/>
        <v>329.59972702324848</v>
      </c>
      <c r="E370" s="30">
        <f t="shared" si="46"/>
        <v>0</v>
      </c>
      <c r="F370" s="29">
        <f t="shared" si="47"/>
        <v>329.59972702324848</v>
      </c>
      <c r="G370" s="29">
        <f t="shared" si="51"/>
        <v>320.40816285809444</v>
      </c>
      <c r="H370" s="29">
        <f t="shared" si="52"/>
        <v>9.1915641651540465</v>
      </c>
      <c r="I370" s="29">
        <f t="shared" si="48"/>
        <v>2274.8570131854012</v>
      </c>
      <c r="J370" s="29">
        <f>SUM($H$18:$H370)</f>
        <v>51623.560652392051</v>
      </c>
    </row>
    <row r="371" spans="1:10">
      <c r="A371" s="23">
        <f t="shared" si="49"/>
        <v>354</v>
      </c>
      <c r="B371" s="24">
        <f t="shared" si="45"/>
        <v>51926</v>
      </c>
      <c r="C371" s="29">
        <f t="shared" si="50"/>
        <v>2274.8570131854012</v>
      </c>
      <c r="D371" s="29">
        <f t="shared" si="53"/>
        <v>329.59972702324848</v>
      </c>
      <c r="E371" s="30">
        <f t="shared" si="46"/>
        <v>0</v>
      </c>
      <c r="F371" s="29">
        <f t="shared" si="47"/>
        <v>329.59972702324848</v>
      </c>
      <c r="G371" s="29">
        <f t="shared" si="51"/>
        <v>321.54294176821685</v>
      </c>
      <c r="H371" s="29">
        <f t="shared" si="52"/>
        <v>8.0567852550316292</v>
      </c>
      <c r="I371" s="29">
        <f t="shared" si="48"/>
        <v>1953.3140714171843</v>
      </c>
      <c r="J371" s="29">
        <f>SUM($H$18:$H371)</f>
        <v>51631.617437647081</v>
      </c>
    </row>
    <row r="372" spans="1:10">
      <c r="A372" s="23">
        <f t="shared" si="49"/>
        <v>355</v>
      </c>
      <c r="B372" s="24">
        <f t="shared" si="45"/>
        <v>51957</v>
      </c>
      <c r="C372" s="29">
        <f t="shared" si="50"/>
        <v>1953.3140714171843</v>
      </c>
      <c r="D372" s="29">
        <f t="shared" si="53"/>
        <v>329.59972702324848</v>
      </c>
      <c r="E372" s="30">
        <f t="shared" si="46"/>
        <v>0</v>
      </c>
      <c r="F372" s="29">
        <f t="shared" si="47"/>
        <v>329.59972702324848</v>
      </c>
      <c r="G372" s="29">
        <f t="shared" si="51"/>
        <v>322.68173968697926</v>
      </c>
      <c r="H372" s="29">
        <f t="shared" si="52"/>
        <v>6.9179873362691948</v>
      </c>
      <c r="I372" s="29">
        <f t="shared" si="48"/>
        <v>1630.6323317302051</v>
      </c>
      <c r="J372" s="29">
        <f>SUM($H$18:$H372)</f>
        <v>51638.535424983347</v>
      </c>
    </row>
    <row r="373" spans="1:10">
      <c r="A373" s="23">
        <f t="shared" si="49"/>
        <v>356</v>
      </c>
      <c r="B373" s="24">
        <f t="shared" si="45"/>
        <v>51987</v>
      </c>
      <c r="C373" s="29">
        <f t="shared" si="50"/>
        <v>1630.6323317302051</v>
      </c>
      <c r="D373" s="29">
        <f t="shared" si="53"/>
        <v>329.59972702324848</v>
      </c>
      <c r="E373" s="30">
        <f t="shared" si="46"/>
        <v>0</v>
      </c>
      <c r="F373" s="29">
        <f t="shared" si="47"/>
        <v>329.59972702324848</v>
      </c>
      <c r="G373" s="29">
        <f t="shared" si="51"/>
        <v>323.82457084837068</v>
      </c>
      <c r="H373" s="29">
        <f t="shared" si="52"/>
        <v>5.77515617487781</v>
      </c>
      <c r="I373" s="29">
        <f t="shared" si="48"/>
        <v>1306.8077608818344</v>
      </c>
      <c r="J373" s="29">
        <f>SUM($H$18:$H373)</f>
        <v>51644.310581158228</v>
      </c>
    </row>
    <row r="374" spans="1:10">
      <c r="A374" s="23">
        <f t="shared" si="49"/>
        <v>357</v>
      </c>
      <c r="B374" s="24">
        <f t="shared" si="45"/>
        <v>52018</v>
      </c>
      <c r="C374" s="29">
        <f t="shared" si="50"/>
        <v>1306.8077608818344</v>
      </c>
      <c r="D374" s="29">
        <f t="shared" si="53"/>
        <v>329.59972702324848</v>
      </c>
      <c r="E374" s="30">
        <f t="shared" si="46"/>
        <v>0</v>
      </c>
      <c r="F374" s="29">
        <f t="shared" si="47"/>
        <v>329.59972702324848</v>
      </c>
      <c r="G374" s="29">
        <f t="shared" si="51"/>
        <v>324.97144953679197</v>
      </c>
      <c r="H374" s="29">
        <f t="shared" si="52"/>
        <v>4.6282774864564971</v>
      </c>
      <c r="I374" s="29">
        <f t="shared" si="48"/>
        <v>981.83631134504242</v>
      </c>
      <c r="J374" s="29">
        <f>SUM($H$18:$H374)</f>
        <v>51648.938858644688</v>
      </c>
    </row>
    <row r="375" spans="1:10">
      <c r="A375" s="23">
        <f t="shared" si="49"/>
        <v>358</v>
      </c>
      <c r="B375" s="24">
        <f t="shared" si="45"/>
        <v>52048</v>
      </c>
      <c r="C375" s="29">
        <f t="shared" si="50"/>
        <v>981.83631134504242</v>
      </c>
      <c r="D375" s="29">
        <f t="shared" si="53"/>
        <v>329.59972702324848</v>
      </c>
      <c r="E375" s="30">
        <f t="shared" si="46"/>
        <v>0</v>
      </c>
      <c r="F375" s="29">
        <f t="shared" si="47"/>
        <v>329.59972702324848</v>
      </c>
      <c r="G375" s="29">
        <f t="shared" si="51"/>
        <v>326.12239008723481</v>
      </c>
      <c r="H375" s="29">
        <f t="shared" si="52"/>
        <v>3.4773369360136921</v>
      </c>
      <c r="I375" s="29">
        <f t="shared" si="48"/>
        <v>655.71392125780767</v>
      </c>
      <c r="J375" s="29">
        <f>SUM($H$18:$H375)</f>
        <v>51652.416195580699</v>
      </c>
    </row>
    <row r="376" spans="1:10">
      <c r="A376" s="23">
        <f t="shared" si="49"/>
        <v>359</v>
      </c>
      <c r="B376" s="24">
        <f t="shared" si="45"/>
        <v>52079</v>
      </c>
      <c r="C376" s="29">
        <f t="shared" si="50"/>
        <v>655.71392125780767</v>
      </c>
      <c r="D376" s="29">
        <f t="shared" si="53"/>
        <v>329.59972702324848</v>
      </c>
      <c r="E376" s="30">
        <f t="shared" si="46"/>
        <v>0</v>
      </c>
      <c r="F376" s="29">
        <f t="shared" si="47"/>
        <v>329.59972702324848</v>
      </c>
      <c r="G376" s="29">
        <f t="shared" si="51"/>
        <v>327.27740688546038</v>
      </c>
      <c r="H376" s="29">
        <f t="shared" si="52"/>
        <v>2.3223201377880689</v>
      </c>
      <c r="I376" s="29">
        <f t="shared" si="48"/>
        <v>328.43651437234729</v>
      </c>
      <c r="J376" s="29">
        <f>SUM($H$18:$H376)</f>
        <v>51654.738515718491</v>
      </c>
    </row>
    <row r="377" spans="1:10">
      <c r="A377" s="23">
        <f t="shared" si="49"/>
        <v>360</v>
      </c>
      <c r="B377" s="24">
        <f t="shared" si="45"/>
        <v>52110</v>
      </c>
      <c r="C377" s="29">
        <f t="shared" ref="C377:C440" si="54">IF(Pay_Num&lt;&gt;"",I376,"")</f>
        <v>328.43651437234729</v>
      </c>
      <c r="D377" s="29">
        <f t="shared" si="53"/>
        <v>329.59972702324848</v>
      </c>
      <c r="E377" s="30">
        <f t="shared" si="46"/>
        <v>0</v>
      </c>
      <c r="F377" s="29">
        <f t="shared" si="47"/>
        <v>328.43651437234729</v>
      </c>
      <c r="G377" s="29">
        <f t="shared" si="51"/>
        <v>327.27330171727857</v>
      </c>
      <c r="H377" s="29">
        <f t="shared" si="52"/>
        <v>1.1632126550687301</v>
      </c>
      <c r="I377" s="29">
        <f t="shared" si="48"/>
        <v>0</v>
      </c>
      <c r="J377" s="29">
        <f>SUM($H$18:$H377)</f>
        <v>51655.901728373559</v>
      </c>
    </row>
    <row r="378" spans="1:10">
      <c r="A378" s="23">
        <f t="shared" si="49"/>
        <v>361</v>
      </c>
      <c r="B378" s="24">
        <f t="shared" si="45"/>
        <v>52140</v>
      </c>
      <c r="C378" s="29">
        <f t="shared" si="54"/>
        <v>0</v>
      </c>
      <c r="D378" s="29">
        <f t="shared" si="53"/>
        <v>329.59972702324848</v>
      </c>
      <c r="E378" s="30">
        <f t="shared" si="46"/>
        <v>0</v>
      </c>
      <c r="F378" s="29">
        <f t="shared" si="47"/>
        <v>0</v>
      </c>
      <c r="G378" s="29">
        <f t="shared" si="51"/>
        <v>0</v>
      </c>
      <c r="H378" s="29">
        <f t="shared" si="52"/>
        <v>0</v>
      </c>
      <c r="I378" s="29">
        <f t="shared" si="48"/>
        <v>0</v>
      </c>
      <c r="J378" s="29">
        <f>SUM($H$18:$H378)</f>
        <v>51655.901728373559</v>
      </c>
    </row>
    <row r="379" spans="1:10">
      <c r="A379" s="23">
        <f t="shared" si="49"/>
        <v>362</v>
      </c>
      <c r="B379" s="24">
        <f t="shared" si="45"/>
        <v>52171</v>
      </c>
      <c r="C379" s="29">
        <f t="shared" si="54"/>
        <v>0</v>
      </c>
      <c r="D379" s="29">
        <f t="shared" si="53"/>
        <v>329.59972702324848</v>
      </c>
      <c r="E379" s="30">
        <f t="shared" si="46"/>
        <v>0</v>
      </c>
      <c r="F379" s="29">
        <f t="shared" si="47"/>
        <v>0</v>
      </c>
      <c r="G379" s="29">
        <f t="shared" si="51"/>
        <v>0</v>
      </c>
      <c r="H379" s="29">
        <f t="shared" si="52"/>
        <v>0</v>
      </c>
      <c r="I379" s="29">
        <f t="shared" si="48"/>
        <v>0</v>
      </c>
      <c r="J379" s="29">
        <f>SUM($H$18:$H379)</f>
        <v>51655.901728373559</v>
      </c>
    </row>
    <row r="380" spans="1:10">
      <c r="A380" s="23">
        <f t="shared" si="49"/>
        <v>363</v>
      </c>
      <c r="B380" s="24">
        <f t="shared" si="45"/>
        <v>52201</v>
      </c>
      <c r="C380" s="29">
        <f t="shared" si="54"/>
        <v>0</v>
      </c>
      <c r="D380" s="29">
        <f t="shared" si="53"/>
        <v>329.59972702324848</v>
      </c>
      <c r="E380" s="30">
        <f t="shared" si="46"/>
        <v>0</v>
      </c>
      <c r="F380" s="29">
        <f t="shared" si="47"/>
        <v>0</v>
      </c>
      <c r="G380" s="29">
        <f t="shared" si="51"/>
        <v>0</v>
      </c>
      <c r="H380" s="29">
        <f t="shared" si="52"/>
        <v>0</v>
      </c>
      <c r="I380" s="29">
        <f t="shared" si="48"/>
        <v>0</v>
      </c>
      <c r="J380" s="29">
        <f>SUM($H$18:$H380)</f>
        <v>51655.901728373559</v>
      </c>
    </row>
    <row r="381" spans="1:10">
      <c r="A381" s="23">
        <f t="shared" si="49"/>
        <v>364</v>
      </c>
      <c r="B381" s="24">
        <f t="shared" si="45"/>
        <v>52232</v>
      </c>
      <c r="C381" s="29">
        <f t="shared" si="54"/>
        <v>0</v>
      </c>
      <c r="D381" s="29">
        <f t="shared" si="53"/>
        <v>329.59972702324848</v>
      </c>
      <c r="E381" s="30">
        <f t="shared" si="46"/>
        <v>0</v>
      </c>
      <c r="F381" s="29">
        <f t="shared" si="47"/>
        <v>0</v>
      </c>
      <c r="G381" s="29">
        <f t="shared" si="51"/>
        <v>0</v>
      </c>
      <c r="H381" s="29">
        <f t="shared" si="52"/>
        <v>0</v>
      </c>
      <c r="I381" s="29">
        <f t="shared" si="48"/>
        <v>0</v>
      </c>
      <c r="J381" s="29">
        <f>SUM($H$18:$H381)</f>
        <v>51655.901728373559</v>
      </c>
    </row>
    <row r="382" spans="1:10">
      <c r="A382" s="23">
        <f t="shared" si="49"/>
        <v>365</v>
      </c>
      <c r="B382" s="24">
        <f t="shared" si="45"/>
        <v>52263</v>
      </c>
      <c r="C382" s="29">
        <f t="shared" si="54"/>
        <v>0</v>
      </c>
      <c r="D382" s="29">
        <f t="shared" si="53"/>
        <v>329.59972702324848</v>
      </c>
      <c r="E382" s="30">
        <f t="shared" si="46"/>
        <v>0</v>
      </c>
      <c r="F382" s="29">
        <f t="shared" si="47"/>
        <v>0</v>
      </c>
      <c r="G382" s="29">
        <f t="shared" si="51"/>
        <v>0</v>
      </c>
      <c r="H382" s="29">
        <f t="shared" si="52"/>
        <v>0</v>
      </c>
      <c r="I382" s="29">
        <f t="shared" si="48"/>
        <v>0</v>
      </c>
      <c r="J382" s="29">
        <f>SUM($H$18:$H382)</f>
        <v>51655.901728373559</v>
      </c>
    </row>
    <row r="383" spans="1:10">
      <c r="A383" s="23">
        <f t="shared" si="49"/>
        <v>366</v>
      </c>
      <c r="B383" s="24">
        <f t="shared" si="45"/>
        <v>52291</v>
      </c>
      <c r="C383" s="29">
        <f t="shared" si="54"/>
        <v>0</v>
      </c>
      <c r="D383" s="29">
        <f t="shared" si="53"/>
        <v>329.59972702324848</v>
      </c>
      <c r="E383" s="30">
        <f t="shared" si="46"/>
        <v>0</v>
      </c>
      <c r="F383" s="29">
        <f t="shared" si="47"/>
        <v>0</v>
      </c>
      <c r="G383" s="29">
        <f t="shared" si="51"/>
        <v>0</v>
      </c>
      <c r="H383" s="29">
        <f t="shared" si="52"/>
        <v>0</v>
      </c>
      <c r="I383" s="29">
        <f t="shared" si="48"/>
        <v>0</v>
      </c>
      <c r="J383" s="29">
        <f>SUM($H$18:$H383)</f>
        <v>51655.901728373559</v>
      </c>
    </row>
    <row r="384" spans="1:10">
      <c r="A384" s="23">
        <f t="shared" si="49"/>
        <v>367</v>
      </c>
      <c r="B384" s="24">
        <f t="shared" si="45"/>
        <v>52322</v>
      </c>
      <c r="C384" s="29">
        <f t="shared" si="54"/>
        <v>0</v>
      </c>
      <c r="D384" s="29">
        <f t="shared" si="53"/>
        <v>329.59972702324848</v>
      </c>
      <c r="E384" s="30">
        <f t="shared" si="46"/>
        <v>0</v>
      </c>
      <c r="F384" s="29">
        <f t="shared" si="47"/>
        <v>0</v>
      </c>
      <c r="G384" s="29">
        <f t="shared" si="51"/>
        <v>0</v>
      </c>
      <c r="H384" s="29">
        <f t="shared" si="52"/>
        <v>0</v>
      </c>
      <c r="I384" s="29">
        <f t="shared" si="48"/>
        <v>0</v>
      </c>
      <c r="J384" s="29">
        <f>SUM($H$18:$H384)</f>
        <v>51655.901728373559</v>
      </c>
    </row>
    <row r="385" spans="1:10">
      <c r="A385" s="23">
        <f t="shared" si="49"/>
        <v>368</v>
      </c>
      <c r="B385" s="24">
        <f t="shared" si="45"/>
        <v>52352</v>
      </c>
      <c r="C385" s="29">
        <f t="shared" si="54"/>
        <v>0</v>
      </c>
      <c r="D385" s="29">
        <f t="shared" si="53"/>
        <v>329.59972702324848</v>
      </c>
      <c r="E385" s="30">
        <f t="shared" si="46"/>
        <v>0</v>
      </c>
      <c r="F385" s="29">
        <f t="shared" si="47"/>
        <v>0</v>
      </c>
      <c r="G385" s="29">
        <f t="shared" si="51"/>
        <v>0</v>
      </c>
      <c r="H385" s="29">
        <f t="shared" si="52"/>
        <v>0</v>
      </c>
      <c r="I385" s="29">
        <f t="shared" si="48"/>
        <v>0</v>
      </c>
      <c r="J385" s="29">
        <f>SUM($H$18:$H385)</f>
        <v>51655.901728373559</v>
      </c>
    </row>
    <row r="386" spans="1:10">
      <c r="A386" s="23">
        <f t="shared" si="49"/>
        <v>369</v>
      </c>
      <c r="B386" s="24">
        <f t="shared" si="45"/>
        <v>52383</v>
      </c>
      <c r="C386" s="29">
        <f t="shared" si="54"/>
        <v>0</v>
      </c>
      <c r="D386" s="29">
        <f t="shared" si="53"/>
        <v>329.59972702324848</v>
      </c>
      <c r="E386" s="30">
        <f t="shared" si="46"/>
        <v>0</v>
      </c>
      <c r="F386" s="29">
        <f t="shared" si="47"/>
        <v>0</v>
      </c>
      <c r="G386" s="29">
        <f t="shared" si="51"/>
        <v>0</v>
      </c>
      <c r="H386" s="29">
        <f t="shared" si="52"/>
        <v>0</v>
      </c>
      <c r="I386" s="29">
        <f t="shared" si="48"/>
        <v>0</v>
      </c>
      <c r="J386" s="29">
        <f>SUM($H$18:$H386)</f>
        <v>51655.901728373559</v>
      </c>
    </row>
    <row r="387" spans="1:10">
      <c r="A387" s="23">
        <f t="shared" si="49"/>
        <v>370</v>
      </c>
      <c r="B387" s="24">
        <f t="shared" si="45"/>
        <v>52413</v>
      </c>
      <c r="C387" s="29">
        <f t="shared" si="54"/>
        <v>0</v>
      </c>
      <c r="D387" s="29">
        <f t="shared" si="53"/>
        <v>329.59972702324848</v>
      </c>
      <c r="E387" s="30">
        <f t="shared" si="46"/>
        <v>0</v>
      </c>
      <c r="F387" s="29">
        <f t="shared" si="47"/>
        <v>0</v>
      </c>
      <c r="G387" s="29">
        <f t="shared" si="51"/>
        <v>0</v>
      </c>
      <c r="H387" s="29">
        <f t="shared" si="52"/>
        <v>0</v>
      </c>
      <c r="I387" s="29">
        <f t="shared" si="48"/>
        <v>0</v>
      </c>
      <c r="J387" s="29">
        <f>SUM($H$18:$H387)</f>
        <v>51655.901728373559</v>
      </c>
    </row>
    <row r="388" spans="1:10">
      <c r="A388" s="23">
        <f t="shared" si="49"/>
        <v>371</v>
      </c>
      <c r="B388" s="24">
        <f t="shared" si="45"/>
        <v>52444</v>
      </c>
      <c r="C388" s="29">
        <f t="shared" si="54"/>
        <v>0</v>
      </c>
      <c r="D388" s="29">
        <f t="shared" si="53"/>
        <v>329.59972702324848</v>
      </c>
      <c r="E388" s="30">
        <f t="shared" si="46"/>
        <v>0</v>
      </c>
      <c r="F388" s="29">
        <f t="shared" si="47"/>
        <v>0</v>
      </c>
      <c r="G388" s="29">
        <f t="shared" si="51"/>
        <v>0</v>
      </c>
      <c r="H388" s="29">
        <f t="shared" si="52"/>
        <v>0</v>
      </c>
      <c r="I388" s="29">
        <f t="shared" si="48"/>
        <v>0</v>
      </c>
      <c r="J388" s="29">
        <f>SUM($H$18:$H388)</f>
        <v>51655.901728373559</v>
      </c>
    </row>
    <row r="389" spans="1:10">
      <c r="A389" s="23">
        <f t="shared" si="49"/>
        <v>372</v>
      </c>
      <c r="B389" s="24">
        <f t="shared" si="45"/>
        <v>52475</v>
      </c>
      <c r="C389" s="29">
        <f t="shared" si="54"/>
        <v>0</v>
      </c>
      <c r="D389" s="29">
        <f t="shared" si="53"/>
        <v>329.59972702324848</v>
      </c>
      <c r="E389" s="30">
        <f t="shared" si="46"/>
        <v>0</v>
      </c>
      <c r="F389" s="29">
        <f t="shared" si="47"/>
        <v>0</v>
      </c>
      <c r="G389" s="29">
        <f t="shared" si="51"/>
        <v>0</v>
      </c>
      <c r="H389" s="29">
        <f t="shared" si="52"/>
        <v>0</v>
      </c>
      <c r="I389" s="29">
        <f t="shared" si="48"/>
        <v>0</v>
      </c>
      <c r="J389" s="29">
        <f>SUM($H$18:$H389)</f>
        <v>51655.901728373559</v>
      </c>
    </row>
    <row r="390" spans="1:10">
      <c r="A390" s="23">
        <f t="shared" si="49"/>
        <v>373</v>
      </c>
      <c r="B390" s="24">
        <f t="shared" si="45"/>
        <v>52505</v>
      </c>
      <c r="C390" s="29">
        <f t="shared" si="54"/>
        <v>0</v>
      </c>
      <c r="D390" s="29">
        <f t="shared" si="53"/>
        <v>329.59972702324848</v>
      </c>
      <c r="E390" s="30">
        <f t="shared" si="46"/>
        <v>0</v>
      </c>
      <c r="F390" s="29">
        <f t="shared" si="47"/>
        <v>0</v>
      </c>
      <c r="G390" s="29">
        <f t="shared" si="51"/>
        <v>0</v>
      </c>
      <c r="H390" s="29">
        <f t="shared" si="52"/>
        <v>0</v>
      </c>
      <c r="I390" s="29">
        <f t="shared" si="48"/>
        <v>0</v>
      </c>
      <c r="J390" s="29">
        <f>SUM($H$18:$H390)</f>
        <v>51655.901728373559</v>
      </c>
    </row>
    <row r="391" spans="1:10">
      <c r="A391" s="23">
        <f t="shared" si="49"/>
        <v>374</v>
      </c>
      <c r="B391" s="24">
        <f t="shared" si="45"/>
        <v>52536</v>
      </c>
      <c r="C391" s="29">
        <f t="shared" si="54"/>
        <v>0</v>
      </c>
      <c r="D391" s="29">
        <f t="shared" si="53"/>
        <v>329.59972702324848</v>
      </c>
      <c r="E391" s="30">
        <f t="shared" si="46"/>
        <v>0</v>
      </c>
      <c r="F391" s="29">
        <f t="shared" si="47"/>
        <v>0</v>
      </c>
      <c r="G391" s="29">
        <f t="shared" si="51"/>
        <v>0</v>
      </c>
      <c r="H391" s="29">
        <f t="shared" si="52"/>
        <v>0</v>
      </c>
      <c r="I391" s="29">
        <f t="shared" si="48"/>
        <v>0</v>
      </c>
      <c r="J391" s="29">
        <f>SUM($H$18:$H391)</f>
        <v>51655.901728373559</v>
      </c>
    </row>
    <row r="392" spans="1:10">
      <c r="A392" s="23">
        <f t="shared" si="49"/>
        <v>375</v>
      </c>
      <c r="B392" s="24">
        <f t="shared" si="45"/>
        <v>52566</v>
      </c>
      <c r="C392" s="29">
        <f t="shared" si="54"/>
        <v>0</v>
      </c>
      <c r="D392" s="29">
        <f t="shared" si="53"/>
        <v>329.59972702324848</v>
      </c>
      <c r="E392" s="30">
        <f t="shared" si="46"/>
        <v>0</v>
      </c>
      <c r="F392" s="29">
        <f t="shared" si="47"/>
        <v>0</v>
      </c>
      <c r="G392" s="29">
        <f t="shared" si="51"/>
        <v>0</v>
      </c>
      <c r="H392" s="29">
        <f t="shared" si="52"/>
        <v>0</v>
      </c>
      <c r="I392" s="29">
        <f t="shared" si="48"/>
        <v>0</v>
      </c>
      <c r="J392" s="29">
        <f>SUM($H$18:$H392)</f>
        <v>51655.901728373559</v>
      </c>
    </row>
    <row r="393" spans="1:10">
      <c r="A393" s="23">
        <f t="shared" si="49"/>
        <v>376</v>
      </c>
      <c r="B393" s="24">
        <f t="shared" si="45"/>
        <v>52597</v>
      </c>
      <c r="C393" s="29">
        <f t="shared" si="54"/>
        <v>0</v>
      </c>
      <c r="D393" s="29">
        <f t="shared" si="53"/>
        <v>329.59972702324848</v>
      </c>
      <c r="E393" s="30">
        <f t="shared" si="46"/>
        <v>0</v>
      </c>
      <c r="F393" s="29">
        <f t="shared" si="47"/>
        <v>0</v>
      </c>
      <c r="G393" s="29">
        <f t="shared" si="51"/>
        <v>0</v>
      </c>
      <c r="H393" s="29">
        <f t="shared" si="52"/>
        <v>0</v>
      </c>
      <c r="I393" s="29">
        <f t="shared" si="48"/>
        <v>0</v>
      </c>
      <c r="J393" s="29">
        <f>SUM($H$18:$H393)</f>
        <v>51655.901728373559</v>
      </c>
    </row>
    <row r="394" spans="1:10">
      <c r="A394" s="23">
        <f t="shared" si="49"/>
        <v>377</v>
      </c>
      <c r="B394" s="24">
        <f t="shared" si="45"/>
        <v>52628</v>
      </c>
      <c r="C394" s="29">
        <f t="shared" si="54"/>
        <v>0</v>
      </c>
      <c r="D394" s="29">
        <f t="shared" si="53"/>
        <v>329.59972702324848</v>
      </c>
      <c r="E394" s="30">
        <f t="shared" si="46"/>
        <v>0</v>
      </c>
      <c r="F394" s="29">
        <f t="shared" si="47"/>
        <v>0</v>
      </c>
      <c r="G394" s="29">
        <f t="shared" si="51"/>
        <v>0</v>
      </c>
      <c r="H394" s="29">
        <f t="shared" si="52"/>
        <v>0</v>
      </c>
      <c r="I394" s="29">
        <f t="shared" si="48"/>
        <v>0</v>
      </c>
      <c r="J394" s="29">
        <f>SUM($H$18:$H394)</f>
        <v>51655.901728373559</v>
      </c>
    </row>
    <row r="395" spans="1:10">
      <c r="A395" s="23">
        <f t="shared" si="49"/>
        <v>378</v>
      </c>
      <c r="B395" s="24">
        <f t="shared" si="45"/>
        <v>52657</v>
      </c>
      <c r="C395" s="29">
        <f t="shared" si="54"/>
        <v>0</v>
      </c>
      <c r="D395" s="29">
        <f t="shared" si="53"/>
        <v>329.59972702324848</v>
      </c>
      <c r="E395" s="30">
        <f t="shared" si="46"/>
        <v>0</v>
      </c>
      <c r="F395" s="29">
        <f t="shared" si="47"/>
        <v>0</v>
      </c>
      <c r="G395" s="29">
        <f t="shared" si="51"/>
        <v>0</v>
      </c>
      <c r="H395" s="29">
        <f t="shared" si="52"/>
        <v>0</v>
      </c>
      <c r="I395" s="29">
        <f t="shared" si="48"/>
        <v>0</v>
      </c>
      <c r="J395" s="29">
        <f>SUM($H$18:$H395)</f>
        <v>51655.901728373559</v>
      </c>
    </row>
    <row r="396" spans="1:10">
      <c r="A396" s="23">
        <f t="shared" si="49"/>
        <v>379</v>
      </c>
      <c r="B396" s="24">
        <f t="shared" si="45"/>
        <v>52688</v>
      </c>
      <c r="C396" s="29">
        <f t="shared" si="54"/>
        <v>0</v>
      </c>
      <c r="D396" s="29">
        <f t="shared" si="53"/>
        <v>329.59972702324848</v>
      </c>
      <c r="E396" s="30">
        <f t="shared" si="46"/>
        <v>0</v>
      </c>
      <c r="F396" s="29">
        <f t="shared" si="47"/>
        <v>0</v>
      </c>
      <c r="G396" s="29">
        <f t="shared" si="51"/>
        <v>0</v>
      </c>
      <c r="H396" s="29">
        <f t="shared" si="52"/>
        <v>0</v>
      </c>
      <c r="I396" s="29">
        <f t="shared" si="48"/>
        <v>0</v>
      </c>
      <c r="J396" s="29">
        <f>SUM($H$18:$H396)</f>
        <v>51655.901728373559</v>
      </c>
    </row>
    <row r="397" spans="1:10">
      <c r="A397" s="23">
        <f t="shared" si="49"/>
        <v>380</v>
      </c>
      <c r="B397" s="24">
        <f t="shared" si="45"/>
        <v>52718</v>
      </c>
      <c r="C397" s="29">
        <f t="shared" si="54"/>
        <v>0</v>
      </c>
      <c r="D397" s="29">
        <f t="shared" si="53"/>
        <v>329.59972702324848</v>
      </c>
      <c r="E397" s="30">
        <f t="shared" si="46"/>
        <v>0</v>
      </c>
      <c r="F397" s="29">
        <f t="shared" si="47"/>
        <v>0</v>
      </c>
      <c r="G397" s="29">
        <f t="shared" si="51"/>
        <v>0</v>
      </c>
      <c r="H397" s="29">
        <f t="shared" si="52"/>
        <v>0</v>
      </c>
      <c r="I397" s="29">
        <f t="shared" si="48"/>
        <v>0</v>
      </c>
      <c r="J397" s="29">
        <f>SUM($H$18:$H397)</f>
        <v>51655.901728373559</v>
      </c>
    </row>
    <row r="398" spans="1:10">
      <c r="A398" s="23">
        <f t="shared" si="49"/>
        <v>381</v>
      </c>
      <c r="B398" s="24">
        <f t="shared" si="45"/>
        <v>52749</v>
      </c>
      <c r="C398" s="29">
        <f t="shared" si="54"/>
        <v>0</v>
      </c>
      <c r="D398" s="29">
        <f t="shared" si="53"/>
        <v>329.59972702324848</v>
      </c>
      <c r="E398" s="30">
        <f t="shared" si="46"/>
        <v>0</v>
      </c>
      <c r="F398" s="29">
        <f t="shared" si="47"/>
        <v>0</v>
      </c>
      <c r="G398" s="29">
        <f t="shared" si="51"/>
        <v>0</v>
      </c>
      <c r="H398" s="29">
        <f t="shared" si="52"/>
        <v>0</v>
      </c>
      <c r="I398" s="29">
        <f t="shared" si="48"/>
        <v>0</v>
      </c>
      <c r="J398" s="29">
        <f>SUM($H$18:$H398)</f>
        <v>51655.901728373559</v>
      </c>
    </row>
    <row r="399" spans="1:10">
      <c r="A399" s="23">
        <f t="shared" si="49"/>
        <v>382</v>
      </c>
      <c r="B399" s="24">
        <f t="shared" si="45"/>
        <v>52779</v>
      </c>
      <c r="C399" s="29">
        <f t="shared" si="54"/>
        <v>0</v>
      </c>
      <c r="D399" s="29">
        <f t="shared" si="53"/>
        <v>329.59972702324848</v>
      </c>
      <c r="E399" s="30">
        <f t="shared" si="46"/>
        <v>0</v>
      </c>
      <c r="F399" s="29">
        <f t="shared" si="47"/>
        <v>0</v>
      </c>
      <c r="G399" s="29">
        <f t="shared" si="51"/>
        <v>0</v>
      </c>
      <c r="H399" s="29">
        <f t="shared" si="52"/>
        <v>0</v>
      </c>
      <c r="I399" s="29">
        <f t="shared" si="48"/>
        <v>0</v>
      </c>
      <c r="J399" s="29">
        <f>SUM($H$18:$H399)</f>
        <v>51655.901728373559</v>
      </c>
    </row>
    <row r="400" spans="1:10">
      <c r="A400" s="23">
        <f t="shared" si="49"/>
        <v>383</v>
      </c>
      <c r="B400" s="24">
        <f t="shared" si="45"/>
        <v>52810</v>
      </c>
      <c r="C400" s="29">
        <f t="shared" si="54"/>
        <v>0</v>
      </c>
      <c r="D400" s="29">
        <f t="shared" si="53"/>
        <v>329.59972702324848</v>
      </c>
      <c r="E400" s="30">
        <f t="shared" si="46"/>
        <v>0</v>
      </c>
      <c r="F400" s="29">
        <f t="shared" si="47"/>
        <v>0</v>
      </c>
      <c r="G400" s="29">
        <f t="shared" si="51"/>
        <v>0</v>
      </c>
      <c r="H400" s="29">
        <f t="shared" si="52"/>
        <v>0</v>
      </c>
      <c r="I400" s="29">
        <f t="shared" si="48"/>
        <v>0</v>
      </c>
      <c r="J400" s="29">
        <f>SUM($H$18:$H400)</f>
        <v>51655.901728373559</v>
      </c>
    </row>
    <row r="401" spans="1:10">
      <c r="A401" s="23">
        <f t="shared" si="49"/>
        <v>384</v>
      </c>
      <c r="B401" s="24">
        <f t="shared" si="45"/>
        <v>52841</v>
      </c>
      <c r="C401" s="29">
        <f t="shared" si="54"/>
        <v>0</v>
      </c>
      <c r="D401" s="29">
        <f t="shared" si="53"/>
        <v>329.59972702324848</v>
      </c>
      <c r="E401" s="30">
        <f t="shared" si="46"/>
        <v>0</v>
      </c>
      <c r="F401" s="29">
        <f t="shared" si="47"/>
        <v>0</v>
      </c>
      <c r="G401" s="29">
        <f t="shared" si="51"/>
        <v>0</v>
      </c>
      <c r="H401" s="29">
        <f t="shared" si="52"/>
        <v>0</v>
      </c>
      <c r="I401" s="29">
        <f t="shared" si="48"/>
        <v>0</v>
      </c>
      <c r="J401" s="29">
        <f>SUM($H$18:$H401)</f>
        <v>51655.901728373559</v>
      </c>
    </row>
    <row r="402" spans="1:10">
      <c r="A402" s="23">
        <f t="shared" si="49"/>
        <v>385</v>
      </c>
      <c r="B402" s="24">
        <f t="shared" ref="B402:B465" si="55">IF(Pay_Num&lt;&gt;"",DATE(YEAR(Loan_Start),MONTH(Loan_Start)+(Pay_Num)*12/Num_Pmt_Per_Year,DAY(Loan_Start)),"")</f>
        <v>52871</v>
      </c>
      <c r="C402" s="29">
        <f t="shared" si="54"/>
        <v>0</v>
      </c>
      <c r="D402" s="29">
        <f t="shared" si="53"/>
        <v>329.59972702324848</v>
      </c>
      <c r="E402" s="30">
        <f t="shared" ref="E402:E465" si="56">IF(AND(Pay_Num&lt;&gt;"",Sched_Pay+Scheduled_Extra_Payments&lt;Beg_Bal),Scheduled_Extra_Payments,IF(AND(Pay_Num&lt;&gt;"",Beg_Bal-Sched_Pay&gt;0),Beg_Bal-Sched_Pay,IF(Pay_Num&lt;&gt;"",0,"")))</f>
        <v>0</v>
      </c>
      <c r="F402" s="29">
        <f t="shared" ref="F402:F465" si="57">IF(AND(Pay_Num&lt;&gt;"",Sched_Pay+Extra_Pay&lt;Beg_Bal),Sched_Pay+Extra_Pay,IF(Pay_Num&lt;&gt;"",Beg_Bal,""))</f>
        <v>0</v>
      </c>
      <c r="G402" s="29">
        <f t="shared" si="51"/>
        <v>0</v>
      </c>
      <c r="H402" s="29">
        <f t="shared" si="52"/>
        <v>0</v>
      </c>
      <c r="I402" s="29">
        <f t="shared" ref="I402:I465" si="58">IF(AND(Pay_Num&lt;&gt;"",Sched_Pay+Extra_Pay&lt;Beg_Bal),Beg_Bal-Princ,IF(Pay_Num&lt;&gt;"",0,""))</f>
        <v>0</v>
      </c>
      <c r="J402" s="29">
        <f>SUM($H$18:$H402)</f>
        <v>51655.901728373559</v>
      </c>
    </row>
    <row r="403" spans="1:10">
      <c r="A403" s="23">
        <f t="shared" ref="A403:A466" si="59">IF(Values_Entered,A402+1,"")</f>
        <v>386</v>
      </c>
      <c r="B403" s="24">
        <f t="shared" si="55"/>
        <v>52902</v>
      </c>
      <c r="C403" s="29">
        <f t="shared" si="54"/>
        <v>0</v>
      </c>
      <c r="D403" s="29">
        <f t="shared" si="53"/>
        <v>329.59972702324848</v>
      </c>
      <c r="E403" s="30">
        <f t="shared" si="56"/>
        <v>0</v>
      </c>
      <c r="F403" s="29">
        <f t="shared" si="57"/>
        <v>0</v>
      </c>
      <c r="G403" s="29">
        <f t="shared" ref="G403:G466" si="60">IF(Pay_Num&lt;&gt;"",Total_Pay-Int,"")</f>
        <v>0</v>
      </c>
      <c r="H403" s="29">
        <f t="shared" ref="H403:H466" si="61">IF(Pay_Num&lt;&gt;"",Beg_Bal*Interest_Rate/Num_Pmt_Per_Year,"")</f>
        <v>0</v>
      </c>
      <c r="I403" s="29">
        <f t="shared" si="58"/>
        <v>0</v>
      </c>
      <c r="J403" s="29">
        <f>SUM($H$18:$H403)</f>
        <v>51655.901728373559</v>
      </c>
    </row>
    <row r="404" spans="1:10">
      <c r="A404" s="23">
        <f t="shared" si="59"/>
        <v>387</v>
      </c>
      <c r="B404" s="24">
        <f t="shared" si="55"/>
        <v>52932</v>
      </c>
      <c r="C404" s="29">
        <f t="shared" si="54"/>
        <v>0</v>
      </c>
      <c r="D404" s="29">
        <f t="shared" ref="D404:D467" si="62">IF(Pay_Num&lt;&gt;"",Scheduled_Monthly_Payment,"")</f>
        <v>329.59972702324848</v>
      </c>
      <c r="E404" s="30">
        <f t="shared" si="56"/>
        <v>0</v>
      </c>
      <c r="F404" s="29">
        <f t="shared" si="57"/>
        <v>0</v>
      </c>
      <c r="G404" s="29">
        <f t="shared" si="60"/>
        <v>0</v>
      </c>
      <c r="H404" s="29">
        <f t="shared" si="61"/>
        <v>0</v>
      </c>
      <c r="I404" s="29">
        <f t="shared" si="58"/>
        <v>0</v>
      </c>
      <c r="J404" s="29">
        <f>SUM($H$18:$H404)</f>
        <v>51655.901728373559</v>
      </c>
    </row>
    <row r="405" spans="1:10">
      <c r="A405" s="23">
        <f t="shared" si="59"/>
        <v>388</v>
      </c>
      <c r="B405" s="24">
        <f t="shared" si="55"/>
        <v>52963</v>
      </c>
      <c r="C405" s="29">
        <f t="shared" si="54"/>
        <v>0</v>
      </c>
      <c r="D405" s="29">
        <f t="shared" si="62"/>
        <v>329.59972702324848</v>
      </c>
      <c r="E405" s="30">
        <f t="shared" si="56"/>
        <v>0</v>
      </c>
      <c r="F405" s="29">
        <f t="shared" si="57"/>
        <v>0</v>
      </c>
      <c r="G405" s="29">
        <f t="shared" si="60"/>
        <v>0</v>
      </c>
      <c r="H405" s="29">
        <f t="shared" si="61"/>
        <v>0</v>
      </c>
      <c r="I405" s="29">
        <f t="shared" si="58"/>
        <v>0</v>
      </c>
      <c r="J405" s="29">
        <f>SUM($H$18:$H405)</f>
        <v>51655.901728373559</v>
      </c>
    </row>
    <row r="406" spans="1:10">
      <c r="A406" s="23">
        <f t="shared" si="59"/>
        <v>389</v>
      </c>
      <c r="B406" s="24">
        <f t="shared" si="55"/>
        <v>52994</v>
      </c>
      <c r="C406" s="29">
        <f t="shared" si="54"/>
        <v>0</v>
      </c>
      <c r="D406" s="29">
        <f t="shared" si="62"/>
        <v>329.59972702324848</v>
      </c>
      <c r="E406" s="30">
        <f t="shared" si="56"/>
        <v>0</v>
      </c>
      <c r="F406" s="29">
        <f t="shared" si="57"/>
        <v>0</v>
      </c>
      <c r="G406" s="29">
        <f t="shared" si="60"/>
        <v>0</v>
      </c>
      <c r="H406" s="29">
        <f t="shared" si="61"/>
        <v>0</v>
      </c>
      <c r="I406" s="29">
        <f t="shared" si="58"/>
        <v>0</v>
      </c>
      <c r="J406" s="29">
        <f>SUM($H$18:$H406)</f>
        <v>51655.901728373559</v>
      </c>
    </row>
    <row r="407" spans="1:10">
      <c r="A407" s="23">
        <f t="shared" si="59"/>
        <v>390</v>
      </c>
      <c r="B407" s="24">
        <f t="shared" si="55"/>
        <v>53022</v>
      </c>
      <c r="C407" s="29">
        <f t="shared" si="54"/>
        <v>0</v>
      </c>
      <c r="D407" s="29">
        <f t="shared" si="62"/>
        <v>329.59972702324848</v>
      </c>
      <c r="E407" s="30">
        <f t="shared" si="56"/>
        <v>0</v>
      </c>
      <c r="F407" s="29">
        <f t="shared" si="57"/>
        <v>0</v>
      </c>
      <c r="G407" s="29">
        <f t="shared" si="60"/>
        <v>0</v>
      </c>
      <c r="H407" s="29">
        <f t="shared" si="61"/>
        <v>0</v>
      </c>
      <c r="I407" s="29">
        <f t="shared" si="58"/>
        <v>0</v>
      </c>
      <c r="J407" s="29">
        <f>SUM($H$18:$H407)</f>
        <v>51655.901728373559</v>
      </c>
    </row>
    <row r="408" spans="1:10">
      <c r="A408" s="23">
        <f t="shared" si="59"/>
        <v>391</v>
      </c>
      <c r="B408" s="24">
        <f t="shared" si="55"/>
        <v>53053</v>
      </c>
      <c r="C408" s="29">
        <f t="shared" si="54"/>
        <v>0</v>
      </c>
      <c r="D408" s="29">
        <f t="shared" si="62"/>
        <v>329.59972702324848</v>
      </c>
      <c r="E408" s="30">
        <f t="shared" si="56"/>
        <v>0</v>
      </c>
      <c r="F408" s="29">
        <f t="shared" si="57"/>
        <v>0</v>
      </c>
      <c r="G408" s="29">
        <f t="shared" si="60"/>
        <v>0</v>
      </c>
      <c r="H408" s="29">
        <f t="shared" si="61"/>
        <v>0</v>
      </c>
      <c r="I408" s="29">
        <f t="shared" si="58"/>
        <v>0</v>
      </c>
      <c r="J408" s="29">
        <f>SUM($H$18:$H408)</f>
        <v>51655.901728373559</v>
      </c>
    </row>
    <row r="409" spans="1:10">
      <c r="A409" s="23">
        <f t="shared" si="59"/>
        <v>392</v>
      </c>
      <c r="B409" s="24">
        <f t="shared" si="55"/>
        <v>53083</v>
      </c>
      <c r="C409" s="29">
        <f t="shared" si="54"/>
        <v>0</v>
      </c>
      <c r="D409" s="29">
        <f t="shared" si="62"/>
        <v>329.59972702324848</v>
      </c>
      <c r="E409" s="30">
        <f t="shared" si="56"/>
        <v>0</v>
      </c>
      <c r="F409" s="29">
        <f t="shared" si="57"/>
        <v>0</v>
      </c>
      <c r="G409" s="29">
        <f t="shared" si="60"/>
        <v>0</v>
      </c>
      <c r="H409" s="29">
        <f t="shared" si="61"/>
        <v>0</v>
      </c>
      <c r="I409" s="29">
        <f t="shared" si="58"/>
        <v>0</v>
      </c>
      <c r="J409" s="29">
        <f>SUM($H$18:$H409)</f>
        <v>51655.901728373559</v>
      </c>
    </row>
    <row r="410" spans="1:10">
      <c r="A410" s="23">
        <f t="shared" si="59"/>
        <v>393</v>
      </c>
      <c r="B410" s="24">
        <f t="shared" si="55"/>
        <v>53114</v>
      </c>
      <c r="C410" s="29">
        <f t="shared" si="54"/>
        <v>0</v>
      </c>
      <c r="D410" s="29">
        <f t="shared" si="62"/>
        <v>329.59972702324848</v>
      </c>
      <c r="E410" s="30">
        <f t="shared" si="56"/>
        <v>0</v>
      </c>
      <c r="F410" s="29">
        <f t="shared" si="57"/>
        <v>0</v>
      </c>
      <c r="G410" s="29">
        <f t="shared" si="60"/>
        <v>0</v>
      </c>
      <c r="H410" s="29">
        <f t="shared" si="61"/>
        <v>0</v>
      </c>
      <c r="I410" s="29">
        <f t="shared" si="58"/>
        <v>0</v>
      </c>
      <c r="J410" s="29">
        <f>SUM($H$18:$H410)</f>
        <v>51655.901728373559</v>
      </c>
    </row>
    <row r="411" spans="1:10">
      <c r="A411" s="23">
        <f t="shared" si="59"/>
        <v>394</v>
      </c>
      <c r="B411" s="24">
        <f t="shared" si="55"/>
        <v>53144</v>
      </c>
      <c r="C411" s="29">
        <f t="shared" si="54"/>
        <v>0</v>
      </c>
      <c r="D411" s="29">
        <f t="shared" si="62"/>
        <v>329.59972702324848</v>
      </c>
      <c r="E411" s="30">
        <f t="shared" si="56"/>
        <v>0</v>
      </c>
      <c r="F411" s="29">
        <f t="shared" si="57"/>
        <v>0</v>
      </c>
      <c r="G411" s="29">
        <f t="shared" si="60"/>
        <v>0</v>
      </c>
      <c r="H411" s="29">
        <f t="shared" si="61"/>
        <v>0</v>
      </c>
      <c r="I411" s="29">
        <f t="shared" si="58"/>
        <v>0</v>
      </c>
      <c r="J411" s="29">
        <f>SUM($H$18:$H411)</f>
        <v>51655.901728373559</v>
      </c>
    </row>
    <row r="412" spans="1:10">
      <c r="A412" s="23">
        <f t="shared" si="59"/>
        <v>395</v>
      </c>
      <c r="B412" s="24">
        <f t="shared" si="55"/>
        <v>53175</v>
      </c>
      <c r="C412" s="29">
        <f t="shared" si="54"/>
        <v>0</v>
      </c>
      <c r="D412" s="29">
        <f t="shared" si="62"/>
        <v>329.59972702324848</v>
      </c>
      <c r="E412" s="30">
        <f t="shared" si="56"/>
        <v>0</v>
      </c>
      <c r="F412" s="29">
        <f t="shared" si="57"/>
        <v>0</v>
      </c>
      <c r="G412" s="29">
        <f t="shared" si="60"/>
        <v>0</v>
      </c>
      <c r="H412" s="29">
        <f t="shared" si="61"/>
        <v>0</v>
      </c>
      <c r="I412" s="29">
        <f t="shared" si="58"/>
        <v>0</v>
      </c>
      <c r="J412" s="29">
        <f>SUM($H$18:$H412)</f>
        <v>51655.901728373559</v>
      </c>
    </row>
    <row r="413" spans="1:10">
      <c r="A413" s="23">
        <f t="shared" si="59"/>
        <v>396</v>
      </c>
      <c r="B413" s="24">
        <f t="shared" si="55"/>
        <v>53206</v>
      </c>
      <c r="C413" s="29">
        <f t="shared" si="54"/>
        <v>0</v>
      </c>
      <c r="D413" s="29">
        <f t="shared" si="62"/>
        <v>329.59972702324848</v>
      </c>
      <c r="E413" s="30">
        <f t="shared" si="56"/>
        <v>0</v>
      </c>
      <c r="F413" s="29">
        <f t="shared" si="57"/>
        <v>0</v>
      </c>
      <c r="G413" s="29">
        <f t="shared" si="60"/>
        <v>0</v>
      </c>
      <c r="H413" s="29">
        <f t="shared" si="61"/>
        <v>0</v>
      </c>
      <c r="I413" s="29">
        <f t="shared" si="58"/>
        <v>0</v>
      </c>
      <c r="J413" s="29">
        <f>SUM($H$18:$H413)</f>
        <v>51655.901728373559</v>
      </c>
    </row>
    <row r="414" spans="1:10">
      <c r="A414" s="23">
        <f t="shared" si="59"/>
        <v>397</v>
      </c>
      <c r="B414" s="24">
        <f t="shared" si="55"/>
        <v>53236</v>
      </c>
      <c r="C414" s="29">
        <f t="shared" si="54"/>
        <v>0</v>
      </c>
      <c r="D414" s="29">
        <f t="shared" si="62"/>
        <v>329.59972702324848</v>
      </c>
      <c r="E414" s="30">
        <f t="shared" si="56"/>
        <v>0</v>
      </c>
      <c r="F414" s="29">
        <f t="shared" si="57"/>
        <v>0</v>
      </c>
      <c r="G414" s="29">
        <f t="shared" si="60"/>
        <v>0</v>
      </c>
      <c r="H414" s="29">
        <f t="shared" si="61"/>
        <v>0</v>
      </c>
      <c r="I414" s="29">
        <f t="shared" si="58"/>
        <v>0</v>
      </c>
      <c r="J414" s="29">
        <f>SUM($H$18:$H414)</f>
        <v>51655.901728373559</v>
      </c>
    </row>
    <row r="415" spans="1:10">
      <c r="A415" s="23">
        <f t="shared" si="59"/>
        <v>398</v>
      </c>
      <c r="B415" s="24">
        <f t="shared" si="55"/>
        <v>53267</v>
      </c>
      <c r="C415" s="29">
        <f t="shared" si="54"/>
        <v>0</v>
      </c>
      <c r="D415" s="29">
        <f t="shared" si="62"/>
        <v>329.59972702324848</v>
      </c>
      <c r="E415" s="30">
        <f t="shared" si="56"/>
        <v>0</v>
      </c>
      <c r="F415" s="29">
        <f t="shared" si="57"/>
        <v>0</v>
      </c>
      <c r="G415" s="29">
        <f t="shared" si="60"/>
        <v>0</v>
      </c>
      <c r="H415" s="29">
        <f t="shared" si="61"/>
        <v>0</v>
      </c>
      <c r="I415" s="29">
        <f t="shared" si="58"/>
        <v>0</v>
      </c>
      <c r="J415" s="29">
        <f>SUM($H$18:$H415)</f>
        <v>51655.901728373559</v>
      </c>
    </row>
    <row r="416" spans="1:10">
      <c r="A416" s="23">
        <f t="shared" si="59"/>
        <v>399</v>
      </c>
      <c r="B416" s="24">
        <f t="shared" si="55"/>
        <v>53297</v>
      </c>
      <c r="C416" s="29">
        <f t="shared" si="54"/>
        <v>0</v>
      </c>
      <c r="D416" s="29">
        <f t="shared" si="62"/>
        <v>329.59972702324848</v>
      </c>
      <c r="E416" s="30">
        <f t="shared" si="56"/>
        <v>0</v>
      </c>
      <c r="F416" s="29">
        <f t="shared" si="57"/>
        <v>0</v>
      </c>
      <c r="G416" s="29">
        <f t="shared" si="60"/>
        <v>0</v>
      </c>
      <c r="H416" s="29">
        <f t="shared" si="61"/>
        <v>0</v>
      </c>
      <c r="I416" s="29">
        <f t="shared" si="58"/>
        <v>0</v>
      </c>
      <c r="J416" s="29">
        <f>SUM($H$18:$H416)</f>
        <v>51655.901728373559</v>
      </c>
    </row>
    <row r="417" spans="1:10">
      <c r="A417" s="23">
        <f t="shared" si="59"/>
        <v>400</v>
      </c>
      <c r="B417" s="24">
        <f t="shared" si="55"/>
        <v>53328</v>
      </c>
      <c r="C417" s="29">
        <f t="shared" si="54"/>
        <v>0</v>
      </c>
      <c r="D417" s="29">
        <f t="shared" si="62"/>
        <v>329.59972702324848</v>
      </c>
      <c r="E417" s="30">
        <f t="shared" si="56"/>
        <v>0</v>
      </c>
      <c r="F417" s="29">
        <f t="shared" si="57"/>
        <v>0</v>
      </c>
      <c r="G417" s="29">
        <f t="shared" si="60"/>
        <v>0</v>
      </c>
      <c r="H417" s="29">
        <f t="shared" si="61"/>
        <v>0</v>
      </c>
      <c r="I417" s="29">
        <f t="shared" si="58"/>
        <v>0</v>
      </c>
      <c r="J417" s="29">
        <f>SUM($H$18:$H417)</f>
        <v>51655.901728373559</v>
      </c>
    </row>
    <row r="418" spans="1:10">
      <c r="A418" s="23">
        <f t="shared" si="59"/>
        <v>401</v>
      </c>
      <c r="B418" s="24">
        <f t="shared" si="55"/>
        <v>53359</v>
      </c>
      <c r="C418" s="29">
        <f t="shared" si="54"/>
        <v>0</v>
      </c>
      <c r="D418" s="29">
        <f t="shared" si="62"/>
        <v>329.59972702324848</v>
      </c>
      <c r="E418" s="30">
        <f t="shared" si="56"/>
        <v>0</v>
      </c>
      <c r="F418" s="29">
        <f t="shared" si="57"/>
        <v>0</v>
      </c>
      <c r="G418" s="29">
        <f t="shared" si="60"/>
        <v>0</v>
      </c>
      <c r="H418" s="29">
        <f t="shared" si="61"/>
        <v>0</v>
      </c>
      <c r="I418" s="29">
        <f t="shared" si="58"/>
        <v>0</v>
      </c>
      <c r="J418" s="29">
        <f>SUM($H$18:$H418)</f>
        <v>51655.901728373559</v>
      </c>
    </row>
    <row r="419" spans="1:10">
      <c r="A419" s="23">
        <f t="shared" si="59"/>
        <v>402</v>
      </c>
      <c r="B419" s="24">
        <f t="shared" si="55"/>
        <v>53387</v>
      </c>
      <c r="C419" s="29">
        <f t="shared" si="54"/>
        <v>0</v>
      </c>
      <c r="D419" s="29">
        <f t="shared" si="62"/>
        <v>329.59972702324848</v>
      </c>
      <c r="E419" s="30">
        <f t="shared" si="56"/>
        <v>0</v>
      </c>
      <c r="F419" s="29">
        <f t="shared" si="57"/>
        <v>0</v>
      </c>
      <c r="G419" s="29">
        <f t="shared" si="60"/>
        <v>0</v>
      </c>
      <c r="H419" s="29">
        <f t="shared" si="61"/>
        <v>0</v>
      </c>
      <c r="I419" s="29">
        <f t="shared" si="58"/>
        <v>0</v>
      </c>
      <c r="J419" s="29">
        <f>SUM($H$18:$H419)</f>
        <v>51655.901728373559</v>
      </c>
    </row>
    <row r="420" spans="1:10">
      <c r="A420" s="23">
        <f t="shared" si="59"/>
        <v>403</v>
      </c>
      <c r="B420" s="24">
        <f t="shared" si="55"/>
        <v>53418</v>
      </c>
      <c r="C420" s="29">
        <f t="shared" si="54"/>
        <v>0</v>
      </c>
      <c r="D420" s="29">
        <f t="shared" si="62"/>
        <v>329.59972702324848</v>
      </c>
      <c r="E420" s="30">
        <f t="shared" si="56"/>
        <v>0</v>
      </c>
      <c r="F420" s="29">
        <f t="shared" si="57"/>
        <v>0</v>
      </c>
      <c r="G420" s="29">
        <f t="shared" si="60"/>
        <v>0</v>
      </c>
      <c r="H420" s="29">
        <f t="shared" si="61"/>
        <v>0</v>
      </c>
      <c r="I420" s="29">
        <f t="shared" si="58"/>
        <v>0</v>
      </c>
      <c r="J420" s="29">
        <f>SUM($H$18:$H420)</f>
        <v>51655.901728373559</v>
      </c>
    </row>
    <row r="421" spans="1:10">
      <c r="A421" s="23">
        <f t="shared" si="59"/>
        <v>404</v>
      </c>
      <c r="B421" s="24">
        <f t="shared" si="55"/>
        <v>53448</v>
      </c>
      <c r="C421" s="29">
        <f t="shared" si="54"/>
        <v>0</v>
      </c>
      <c r="D421" s="29">
        <f t="shared" si="62"/>
        <v>329.59972702324848</v>
      </c>
      <c r="E421" s="30">
        <f t="shared" si="56"/>
        <v>0</v>
      </c>
      <c r="F421" s="29">
        <f t="shared" si="57"/>
        <v>0</v>
      </c>
      <c r="G421" s="29">
        <f t="shared" si="60"/>
        <v>0</v>
      </c>
      <c r="H421" s="29">
        <f t="shared" si="61"/>
        <v>0</v>
      </c>
      <c r="I421" s="29">
        <f t="shared" si="58"/>
        <v>0</v>
      </c>
      <c r="J421" s="29">
        <f>SUM($H$18:$H421)</f>
        <v>51655.901728373559</v>
      </c>
    </row>
    <row r="422" spans="1:10">
      <c r="A422" s="23">
        <f t="shared" si="59"/>
        <v>405</v>
      </c>
      <c r="B422" s="24">
        <f t="shared" si="55"/>
        <v>53479</v>
      </c>
      <c r="C422" s="29">
        <f t="shared" si="54"/>
        <v>0</v>
      </c>
      <c r="D422" s="29">
        <f t="shared" si="62"/>
        <v>329.59972702324848</v>
      </c>
      <c r="E422" s="30">
        <f t="shared" si="56"/>
        <v>0</v>
      </c>
      <c r="F422" s="29">
        <f t="shared" si="57"/>
        <v>0</v>
      </c>
      <c r="G422" s="29">
        <f t="shared" si="60"/>
        <v>0</v>
      </c>
      <c r="H422" s="29">
        <f t="shared" si="61"/>
        <v>0</v>
      </c>
      <c r="I422" s="29">
        <f t="shared" si="58"/>
        <v>0</v>
      </c>
      <c r="J422" s="29">
        <f>SUM($H$18:$H422)</f>
        <v>51655.901728373559</v>
      </c>
    </row>
    <row r="423" spans="1:10">
      <c r="A423" s="23">
        <f t="shared" si="59"/>
        <v>406</v>
      </c>
      <c r="B423" s="24">
        <f t="shared" si="55"/>
        <v>53509</v>
      </c>
      <c r="C423" s="29">
        <f t="shared" si="54"/>
        <v>0</v>
      </c>
      <c r="D423" s="29">
        <f t="shared" si="62"/>
        <v>329.59972702324848</v>
      </c>
      <c r="E423" s="30">
        <f t="shared" si="56"/>
        <v>0</v>
      </c>
      <c r="F423" s="29">
        <f t="shared" si="57"/>
        <v>0</v>
      </c>
      <c r="G423" s="29">
        <f t="shared" si="60"/>
        <v>0</v>
      </c>
      <c r="H423" s="29">
        <f t="shared" si="61"/>
        <v>0</v>
      </c>
      <c r="I423" s="29">
        <f t="shared" si="58"/>
        <v>0</v>
      </c>
      <c r="J423" s="29">
        <f>SUM($H$18:$H423)</f>
        <v>51655.901728373559</v>
      </c>
    </row>
    <row r="424" spans="1:10">
      <c r="A424" s="23">
        <f t="shared" si="59"/>
        <v>407</v>
      </c>
      <c r="B424" s="24">
        <f t="shared" si="55"/>
        <v>53540</v>
      </c>
      <c r="C424" s="29">
        <f t="shared" si="54"/>
        <v>0</v>
      </c>
      <c r="D424" s="29">
        <f t="shared" si="62"/>
        <v>329.59972702324848</v>
      </c>
      <c r="E424" s="30">
        <f t="shared" si="56"/>
        <v>0</v>
      </c>
      <c r="F424" s="29">
        <f t="shared" si="57"/>
        <v>0</v>
      </c>
      <c r="G424" s="29">
        <f t="shared" si="60"/>
        <v>0</v>
      </c>
      <c r="H424" s="29">
        <f t="shared" si="61"/>
        <v>0</v>
      </c>
      <c r="I424" s="29">
        <f t="shared" si="58"/>
        <v>0</v>
      </c>
      <c r="J424" s="29">
        <f>SUM($H$18:$H424)</f>
        <v>51655.901728373559</v>
      </c>
    </row>
    <row r="425" spans="1:10">
      <c r="A425" s="23">
        <f t="shared" si="59"/>
        <v>408</v>
      </c>
      <c r="B425" s="24">
        <f t="shared" si="55"/>
        <v>53571</v>
      </c>
      <c r="C425" s="29">
        <f t="shared" si="54"/>
        <v>0</v>
      </c>
      <c r="D425" s="29">
        <f t="shared" si="62"/>
        <v>329.59972702324848</v>
      </c>
      <c r="E425" s="30">
        <f t="shared" si="56"/>
        <v>0</v>
      </c>
      <c r="F425" s="29">
        <f t="shared" si="57"/>
        <v>0</v>
      </c>
      <c r="G425" s="29">
        <f t="shared" si="60"/>
        <v>0</v>
      </c>
      <c r="H425" s="29">
        <f t="shared" si="61"/>
        <v>0</v>
      </c>
      <c r="I425" s="29">
        <f t="shared" si="58"/>
        <v>0</v>
      </c>
      <c r="J425" s="29">
        <f>SUM($H$18:$H425)</f>
        <v>51655.901728373559</v>
      </c>
    </row>
    <row r="426" spans="1:10">
      <c r="A426" s="23">
        <f t="shared" si="59"/>
        <v>409</v>
      </c>
      <c r="B426" s="24">
        <f t="shared" si="55"/>
        <v>53601</v>
      </c>
      <c r="C426" s="29">
        <f t="shared" si="54"/>
        <v>0</v>
      </c>
      <c r="D426" s="29">
        <f t="shared" si="62"/>
        <v>329.59972702324848</v>
      </c>
      <c r="E426" s="30">
        <f t="shared" si="56"/>
        <v>0</v>
      </c>
      <c r="F426" s="29">
        <f t="shared" si="57"/>
        <v>0</v>
      </c>
      <c r="G426" s="29">
        <f t="shared" si="60"/>
        <v>0</v>
      </c>
      <c r="H426" s="29">
        <f t="shared" si="61"/>
        <v>0</v>
      </c>
      <c r="I426" s="29">
        <f t="shared" si="58"/>
        <v>0</v>
      </c>
      <c r="J426" s="29">
        <f>SUM($H$18:$H426)</f>
        <v>51655.901728373559</v>
      </c>
    </row>
    <row r="427" spans="1:10">
      <c r="A427" s="23">
        <f t="shared" si="59"/>
        <v>410</v>
      </c>
      <c r="B427" s="24">
        <f t="shared" si="55"/>
        <v>53632</v>
      </c>
      <c r="C427" s="29">
        <f t="shared" si="54"/>
        <v>0</v>
      </c>
      <c r="D427" s="29">
        <f t="shared" si="62"/>
        <v>329.59972702324848</v>
      </c>
      <c r="E427" s="30">
        <f t="shared" si="56"/>
        <v>0</v>
      </c>
      <c r="F427" s="29">
        <f t="shared" si="57"/>
        <v>0</v>
      </c>
      <c r="G427" s="29">
        <f t="shared" si="60"/>
        <v>0</v>
      </c>
      <c r="H427" s="29">
        <f t="shared" si="61"/>
        <v>0</v>
      </c>
      <c r="I427" s="29">
        <f t="shared" si="58"/>
        <v>0</v>
      </c>
      <c r="J427" s="29">
        <f>SUM($H$18:$H427)</f>
        <v>51655.901728373559</v>
      </c>
    </row>
    <row r="428" spans="1:10">
      <c r="A428" s="23">
        <f t="shared" si="59"/>
        <v>411</v>
      </c>
      <c r="B428" s="24">
        <f t="shared" si="55"/>
        <v>53662</v>
      </c>
      <c r="C428" s="29">
        <f t="shared" si="54"/>
        <v>0</v>
      </c>
      <c r="D428" s="29">
        <f t="shared" si="62"/>
        <v>329.59972702324848</v>
      </c>
      <c r="E428" s="30">
        <f t="shared" si="56"/>
        <v>0</v>
      </c>
      <c r="F428" s="29">
        <f t="shared" si="57"/>
        <v>0</v>
      </c>
      <c r="G428" s="29">
        <f t="shared" si="60"/>
        <v>0</v>
      </c>
      <c r="H428" s="29">
        <f t="shared" si="61"/>
        <v>0</v>
      </c>
      <c r="I428" s="29">
        <f t="shared" si="58"/>
        <v>0</v>
      </c>
      <c r="J428" s="29">
        <f>SUM($H$18:$H428)</f>
        <v>51655.901728373559</v>
      </c>
    </row>
    <row r="429" spans="1:10">
      <c r="A429" s="23">
        <f t="shared" si="59"/>
        <v>412</v>
      </c>
      <c r="B429" s="24">
        <f t="shared" si="55"/>
        <v>53693</v>
      </c>
      <c r="C429" s="29">
        <f t="shared" si="54"/>
        <v>0</v>
      </c>
      <c r="D429" s="29">
        <f t="shared" si="62"/>
        <v>329.59972702324848</v>
      </c>
      <c r="E429" s="30">
        <f t="shared" si="56"/>
        <v>0</v>
      </c>
      <c r="F429" s="29">
        <f t="shared" si="57"/>
        <v>0</v>
      </c>
      <c r="G429" s="29">
        <f t="shared" si="60"/>
        <v>0</v>
      </c>
      <c r="H429" s="29">
        <f t="shared" si="61"/>
        <v>0</v>
      </c>
      <c r="I429" s="29">
        <f t="shared" si="58"/>
        <v>0</v>
      </c>
      <c r="J429" s="29">
        <f>SUM($H$18:$H429)</f>
        <v>51655.901728373559</v>
      </c>
    </row>
    <row r="430" spans="1:10">
      <c r="A430" s="23">
        <f t="shared" si="59"/>
        <v>413</v>
      </c>
      <c r="B430" s="24">
        <f t="shared" si="55"/>
        <v>53724</v>
      </c>
      <c r="C430" s="29">
        <f t="shared" si="54"/>
        <v>0</v>
      </c>
      <c r="D430" s="29">
        <f t="shared" si="62"/>
        <v>329.59972702324848</v>
      </c>
      <c r="E430" s="30">
        <f t="shared" si="56"/>
        <v>0</v>
      </c>
      <c r="F430" s="29">
        <f t="shared" si="57"/>
        <v>0</v>
      </c>
      <c r="G430" s="29">
        <f t="shared" si="60"/>
        <v>0</v>
      </c>
      <c r="H430" s="29">
        <f t="shared" si="61"/>
        <v>0</v>
      </c>
      <c r="I430" s="29">
        <f t="shared" si="58"/>
        <v>0</v>
      </c>
      <c r="J430" s="29">
        <f>SUM($H$18:$H430)</f>
        <v>51655.901728373559</v>
      </c>
    </row>
    <row r="431" spans="1:10">
      <c r="A431" s="23">
        <f t="shared" si="59"/>
        <v>414</v>
      </c>
      <c r="B431" s="24">
        <f t="shared" si="55"/>
        <v>53752</v>
      </c>
      <c r="C431" s="29">
        <f t="shared" si="54"/>
        <v>0</v>
      </c>
      <c r="D431" s="29">
        <f t="shared" si="62"/>
        <v>329.59972702324848</v>
      </c>
      <c r="E431" s="30">
        <f t="shared" si="56"/>
        <v>0</v>
      </c>
      <c r="F431" s="29">
        <f t="shared" si="57"/>
        <v>0</v>
      </c>
      <c r="G431" s="29">
        <f t="shared" si="60"/>
        <v>0</v>
      </c>
      <c r="H431" s="29">
        <f t="shared" si="61"/>
        <v>0</v>
      </c>
      <c r="I431" s="29">
        <f t="shared" si="58"/>
        <v>0</v>
      </c>
      <c r="J431" s="29">
        <f>SUM($H$18:$H431)</f>
        <v>51655.901728373559</v>
      </c>
    </row>
    <row r="432" spans="1:10">
      <c r="A432" s="23">
        <f t="shared" si="59"/>
        <v>415</v>
      </c>
      <c r="B432" s="24">
        <f t="shared" si="55"/>
        <v>53783</v>
      </c>
      <c r="C432" s="29">
        <f t="shared" si="54"/>
        <v>0</v>
      </c>
      <c r="D432" s="29">
        <f t="shared" si="62"/>
        <v>329.59972702324848</v>
      </c>
      <c r="E432" s="30">
        <f t="shared" si="56"/>
        <v>0</v>
      </c>
      <c r="F432" s="29">
        <f t="shared" si="57"/>
        <v>0</v>
      </c>
      <c r="G432" s="29">
        <f t="shared" si="60"/>
        <v>0</v>
      </c>
      <c r="H432" s="29">
        <f t="shared" si="61"/>
        <v>0</v>
      </c>
      <c r="I432" s="29">
        <f t="shared" si="58"/>
        <v>0</v>
      </c>
      <c r="J432" s="29">
        <f>SUM($H$18:$H432)</f>
        <v>51655.901728373559</v>
      </c>
    </row>
    <row r="433" spans="1:10">
      <c r="A433" s="23">
        <f t="shared" si="59"/>
        <v>416</v>
      </c>
      <c r="B433" s="24">
        <f t="shared" si="55"/>
        <v>53813</v>
      </c>
      <c r="C433" s="29">
        <f t="shared" si="54"/>
        <v>0</v>
      </c>
      <c r="D433" s="29">
        <f t="shared" si="62"/>
        <v>329.59972702324848</v>
      </c>
      <c r="E433" s="30">
        <f t="shared" si="56"/>
        <v>0</v>
      </c>
      <c r="F433" s="29">
        <f t="shared" si="57"/>
        <v>0</v>
      </c>
      <c r="G433" s="29">
        <f t="shared" si="60"/>
        <v>0</v>
      </c>
      <c r="H433" s="29">
        <f t="shared" si="61"/>
        <v>0</v>
      </c>
      <c r="I433" s="29">
        <f t="shared" si="58"/>
        <v>0</v>
      </c>
      <c r="J433" s="29">
        <f>SUM($H$18:$H433)</f>
        <v>51655.901728373559</v>
      </c>
    </row>
    <row r="434" spans="1:10">
      <c r="A434" s="23">
        <f t="shared" si="59"/>
        <v>417</v>
      </c>
      <c r="B434" s="24">
        <f t="shared" si="55"/>
        <v>53844</v>
      </c>
      <c r="C434" s="29">
        <f t="shared" si="54"/>
        <v>0</v>
      </c>
      <c r="D434" s="29">
        <f t="shared" si="62"/>
        <v>329.59972702324848</v>
      </c>
      <c r="E434" s="30">
        <f t="shared" si="56"/>
        <v>0</v>
      </c>
      <c r="F434" s="29">
        <f t="shared" si="57"/>
        <v>0</v>
      </c>
      <c r="G434" s="29">
        <f t="shared" si="60"/>
        <v>0</v>
      </c>
      <c r="H434" s="29">
        <f t="shared" si="61"/>
        <v>0</v>
      </c>
      <c r="I434" s="29">
        <f t="shared" si="58"/>
        <v>0</v>
      </c>
      <c r="J434" s="29">
        <f>SUM($H$18:$H434)</f>
        <v>51655.901728373559</v>
      </c>
    </row>
    <row r="435" spans="1:10">
      <c r="A435" s="23">
        <f t="shared" si="59"/>
        <v>418</v>
      </c>
      <c r="B435" s="24">
        <f t="shared" si="55"/>
        <v>53874</v>
      </c>
      <c r="C435" s="29">
        <f t="shared" si="54"/>
        <v>0</v>
      </c>
      <c r="D435" s="29">
        <f t="shared" si="62"/>
        <v>329.59972702324848</v>
      </c>
      <c r="E435" s="30">
        <f t="shared" si="56"/>
        <v>0</v>
      </c>
      <c r="F435" s="29">
        <f t="shared" si="57"/>
        <v>0</v>
      </c>
      <c r="G435" s="29">
        <f t="shared" si="60"/>
        <v>0</v>
      </c>
      <c r="H435" s="29">
        <f t="shared" si="61"/>
        <v>0</v>
      </c>
      <c r="I435" s="29">
        <f t="shared" si="58"/>
        <v>0</v>
      </c>
      <c r="J435" s="29">
        <f>SUM($H$18:$H435)</f>
        <v>51655.901728373559</v>
      </c>
    </row>
    <row r="436" spans="1:10">
      <c r="A436" s="23">
        <f t="shared" si="59"/>
        <v>419</v>
      </c>
      <c r="B436" s="24">
        <f t="shared" si="55"/>
        <v>53905</v>
      </c>
      <c r="C436" s="29">
        <f t="shared" si="54"/>
        <v>0</v>
      </c>
      <c r="D436" s="29">
        <f t="shared" si="62"/>
        <v>329.59972702324848</v>
      </c>
      <c r="E436" s="30">
        <f t="shared" si="56"/>
        <v>0</v>
      </c>
      <c r="F436" s="29">
        <f t="shared" si="57"/>
        <v>0</v>
      </c>
      <c r="G436" s="29">
        <f t="shared" si="60"/>
        <v>0</v>
      </c>
      <c r="H436" s="29">
        <f t="shared" si="61"/>
        <v>0</v>
      </c>
      <c r="I436" s="29">
        <f t="shared" si="58"/>
        <v>0</v>
      </c>
      <c r="J436" s="29">
        <f>SUM($H$18:$H436)</f>
        <v>51655.901728373559</v>
      </c>
    </row>
    <row r="437" spans="1:10">
      <c r="A437" s="23">
        <f t="shared" si="59"/>
        <v>420</v>
      </c>
      <c r="B437" s="24">
        <f t="shared" si="55"/>
        <v>53936</v>
      </c>
      <c r="C437" s="29">
        <f t="shared" si="54"/>
        <v>0</v>
      </c>
      <c r="D437" s="29">
        <f t="shared" si="62"/>
        <v>329.59972702324848</v>
      </c>
      <c r="E437" s="30">
        <f t="shared" si="56"/>
        <v>0</v>
      </c>
      <c r="F437" s="29">
        <f t="shared" si="57"/>
        <v>0</v>
      </c>
      <c r="G437" s="29">
        <f t="shared" si="60"/>
        <v>0</v>
      </c>
      <c r="H437" s="29">
        <f t="shared" si="61"/>
        <v>0</v>
      </c>
      <c r="I437" s="29">
        <f t="shared" si="58"/>
        <v>0</v>
      </c>
      <c r="J437" s="29">
        <f>SUM($H$18:$H437)</f>
        <v>51655.901728373559</v>
      </c>
    </row>
    <row r="438" spans="1:10">
      <c r="A438" s="23">
        <f t="shared" si="59"/>
        <v>421</v>
      </c>
      <c r="B438" s="24">
        <f t="shared" si="55"/>
        <v>53966</v>
      </c>
      <c r="C438" s="29">
        <f t="shared" si="54"/>
        <v>0</v>
      </c>
      <c r="D438" s="29">
        <f t="shared" si="62"/>
        <v>329.59972702324848</v>
      </c>
      <c r="E438" s="30">
        <f t="shared" si="56"/>
        <v>0</v>
      </c>
      <c r="F438" s="29">
        <f t="shared" si="57"/>
        <v>0</v>
      </c>
      <c r="G438" s="29">
        <f t="shared" si="60"/>
        <v>0</v>
      </c>
      <c r="H438" s="29">
        <f t="shared" si="61"/>
        <v>0</v>
      </c>
      <c r="I438" s="29">
        <f t="shared" si="58"/>
        <v>0</v>
      </c>
      <c r="J438" s="29">
        <f>SUM($H$18:$H438)</f>
        <v>51655.901728373559</v>
      </c>
    </row>
    <row r="439" spans="1:10">
      <c r="A439" s="23">
        <f t="shared" si="59"/>
        <v>422</v>
      </c>
      <c r="B439" s="24">
        <f t="shared" si="55"/>
        <v>53997</v>
      </c>
      <c r="C439" s="29">
        <f t="shared" si="54"/>
        <v>0</v>
      </c>
      <c r="D439" s="29">
        <f t="shared" si="62"/>
        <v>329.59972702324848</v>
      </c>
      <c r="E439" s="30">
        <f t="shared" si="56"/>
        <v>0</v>
      </c>
      <c r="F439" s="29">
        <f t="shared" si="57"/>
        <v>0</v>
      </c>
      <c r="G439" s="29">
        <f t="shared" si="60"/>
        <v>0</v>
      </c>
      <c r="H439" s="29">
        <f t="shared" si="61"/>
        <v>0</v>
      </c>
      <c r="I439" s="29">
        <f t="shared" si="58"/>
        <v>0</v>
      </c>
      <c r="J439" s="29">
        <f>SUM($H$18:$H439)</f>
        <v>51655.901728373559</v>
      </c>
    </row>
    <row r="440" spans="1:10">
      <c r="A440" s="23">
        <f t="shared" si="59"/>
        <v>423</v>
      </c>
      <c r="B440" s="24">
        <f t="shared" si="55"/>
        <v>54027</v>
      </c>
      <c r="C440" s="29">
        <f t="shared" si="54"/>
        <v>0</v>
      </c>
      <c r="D440" s="29">
        <f t="shared" si="62"/>
        <v>329.59972702324848</v>
      </c>
      <c r="E440" s="30">
        <f t="shared" si="56"/>
        <v>0</v>
      </c>
      <c r="F440" s="29">
        <f t="shared" si="57"/>
        <v>0</v>
      </c>
      <c r="G440" s="29">
        <f t="shared" si="60"/>
        <v>0</v>
      </c>
      <c r="H440" s="29">
        <f t="shared" si="61"/>
        <v>0</v>
      </c>
      <c r="I440" s="29">
        <f t="shared" si="58"/>
        <v>0</v>
      </c>
      <c r="J440" s="29">
        <f>SUM($H$18:$H440)</f>
        <v>51655.901728373559</v>
      </c>
    </row>
    <row r="441" spans="1:10">
      <c r="A441" s="23">
        <f t="shared" si="59"/>
        <v>424</v>
      </c>
      <c r="B441" s="24">
        <f t="shared" si="55"/>
        <v>54058</v>
      </c>
      <c r="C441" s="29">
        <f t="shared" ref="C441:C497" si="63">IF(Pay_Num&lt;&gt;"",I440,"")</f>
        <v>0</v>
      </c>
      <c r="D441" s="29">
        <f t="shared" si="62"/>
        <v>329.59972702324848</v>
      </c>
      <c r="E441" s="30">
        <f t="shared" si="56"/>
        <v>0</v>
      </c>
      <c r="F441" s="29">
        <f t="shared" si="57"/>
        <v>0</v>
      </c>
      <c r="G441" s="29">
        <f t="shared" si="60"/>
        <v>0</v>
      </c>
      <c r="H441" s="29">
        <f t="shared" si="61"/>
        <v>0</v>
      </c>
      <c r="I441" s="29">
        <f t="shared" si="58"/>
        <v>0</v>
      </c>
      <c r="J441" s="29">
        <f>SUM($H$18:$H441)</f>
        <v>51655.901728373559</v>
      </c>
    </row>
    <row r="442" spans="1:10">
      <c r="A442" s="23">
        <f t="shared" si="59"/>
        <v>425</v>
      </c>
      <c r="B442" s="24">
        <f t="shared" si="55"/>
        <v>54089</v>
      </c>
      <c r="C442" s="29">
        <f t="shared" si="63"/>
        <v>0</v>
      </c>
      <c r="D442" s="29">
        <f t="shared" si="62"/>
        <v>329.59972702324848</v>
      </c>
      <c r="E442" s="30">
        <f t="shared" si="56"/>
        <v>0</v>
      </c>
      <c r="F442" s="29">
        <f t="shared" si="57"/>
        <v>0</v>
      </c>
      <c r="G442" s="29">
        <f t="shared" si="60"/>
        <v>0</v>
      </c>
      <c r="H442" s="29">
        <f t="shared" si="61"/>
        <v>0</v>
      </c>
      <c r="I442" s="29">
        <f t="shared" si="58"/>
        <v>0</v>
      </c>
      <c r="J442" s="29">
        <f>SUM($H$18:$H442)</f>
        <v>51655.901728373559</v>
      </c>
    </row>
    <row r="443" spans="1:10">
      <c r="A443" s="23">
        <f t="shared" si="59"/>
        <v>426</v>
      </c>
      <c r="B443" s="24">
        <f t="shared" si="55"/>
        <v>54118</v>
      </c>
      <c r="C443" s="29">
        <f t="shared" si="63"/>
        <v>0</v>
      </c>
      <c r="D443" s="29">
        <f t="shared" si="62"/>
        <v>329.59972702324848</v>
      </c>
      <c r="E443" s="30">
        <f t="shared" si="56"/>
        <v>0</v>
      </c>
      <c r="F443" s="29">
        <f t="shared" si="57"/>
        <v>0</v>
      </c>
      <c r="G443" s="29">
        <f t="shared" si="60"/>
        <v>0</v>
      </c>
      <c r="H443" s="29">
        <f t="shared" si="61"/>
        <v>0</v>
      </c>
      <c r="I443" s="29">
        <f t="shared" si="58"/>
        <v>0</v>
      </c>
      <c r="J443" s="29">
        <f>SUM($H$18:$H443)</f>
        <v>51655.901728373559</v>
      </c>
    </row>
    <row r="444" spans="1:10">
      <c r="A444" s="23">
        <f t="shared" si="59"/>
        <v>427</v>
      </c>
      <c r="B444" s="24">
        <f t="shared" si="55"/>
        <v>54149</v>
      </c>
      <c r="C444" s="29">
        <f t="shared" si="63"/>
        <v>0</v>
      </c>
      <c r="D444" s="29">
        <f t="shared" si="62"/>
        <v>329.59972702324848</v>
      </c>
      <c r="E444" s="30">
        <f t="shared" si="56"/>
        <v>0</v>
      </c>
      <c r="F444" s="29">
        <f t="shared" si="57"/>
        <v>0</v>
      </c>
      <c r="G444" s="29">
        <f t="shared" si="60"/>
        <v>0</v>
      </c>
      <c r="H444" s="29">
        <f t="shared" si="61"/>
        <v>0</v>
      </c>
      <c r="I444" s="29">
        <f t="shared" si="58"/>
        <v>0</v>
      </c>
      <c r="J444" s="29">
        <f>SUM($H$18:$H444)</f>
        <v>51655.901728373559</v>
      </c>
    </row>
    <row r="445" spans="1:10">
      <c r="A445" s="23">
        <f t="shared" si="59"/>
        <v>428</v>
      </c>
      <c r="B445" s="24">
        <f t="shared" si="55"/>
        <v>54179</v>
      </c>
      <c r="C445" s="29">
        <f t="shared" si="63"/>
        <v>0</v>
      </c>
      <c r="D445" s="29">
        <f t="shared" si="62"/>
        <v>329.59972702324848</v>
      </c>
      <c r="E445" s="30">
        <f t="shared" si="56"/>
        <v>0</v>
      </c>
      <c r="F445" s="29">
        <f t="shared" si="57"/>
        <v>0</v>
      </c>
      <c r="G445" s="29">
        <f t="shared" si="60"/>
        <v>0</v>
      </c>
      <c r="H445" s="29">
        <f t="shared" si="61"/>
        <v>0</v>
      </c>
      <c r="I445" s="29">
        <f t="shared" si="58"/>
        <v>0</v>
      </c>
      <c r="J445" s="29">
        <f>SUM($H$18:$H445)</f>
        <v>51655.901728373559</v>
      </c>
    </row>
    <row r="446" spans="1:10">
      <c r="A446" s="23">
        <f t="shared" si="59"/>
        <v>429</v>
      </c>
      <c r="B446" s="24">
        <f t="shared" si="55"/>
        <v>54210</v>
      </c>
      <c r="C446" s="29">
        <f t="shared" si="63"/>
        <v>0</v>
      </c>
      <c r="D446" s="29">
        <f t="shared" si="62"/>
        <v>329.59972702324848</v>
      </c>
      <c r="E446" s="30">
        <f t="shared" si="56"/>
        <v>0</v>
      </c>
      <c r="F446" s="29">
        <f t="shared" si="57"/>
        <v>0</v>
      </c>
      <c r="G446" s="29">
        <f t="shared" si="60"/>
        <v>0</v>
      </c>
      <c r="H446" s="29">
        <f t="shared" si="61"/>
        <v>0</v>
      </c>
      <c r="I446" s="29">
        <f t="shared" si="58"/>
        <v>0</v>
      </c>
      <c r="J446" s="29">
        <f>SUM($H$18:$H446)</f>
        <v>51655.901728373559</v>
      </c>
    </row>
    <row r="447" spans="1:10">
      <c r="A447" s="23">
        <f t="shared" si="59"/>
        <v>430</v>
      </c>
      <c r="B447" s="24">
        <f t="shared" si="55"/>
        <v>54240</v>
      </c>
      <c r="C447" s="29">
        <f t="shared" si="63"/>
        <v>0</v>
      </c>
      <c r="D447" s="29">
        <f t="shared" si="62"/>
        <v>329.59972702324848</v>
      </c>
      <c r="E447" s="30">
        <f t="shared" si="56"/>
        <v>0</v>
      </c>
      <c r="F447" s="29">
        <f t="shared" si="57"/>
        <v>0</v>
      </c>
      <c r="G447" s="29">
        <f t="shared" si="60"/>
        <v>0</v>
      </c>
      <c r="H447" s="29">
        <f t="shared" si="61"/>
        <v>0</v>
      </c>
      <c r="I447" s="29">
        <f t="shared" si="58"/>
        <v>0</v>
      </c>
      <c r="J447" s="29">
        <f>SUM($H$18:$H447)</f>
        <v>51655.901728373559</v>
      </c>
    </row>
    <row r="448" spans="1:10">
      <c r="A448" s="23">
        <f t="shared" si="59"/>
        <v>431</v>
      </c>
      <c r="B448" s="24">
        <f t="shared" si="55"/>
        <v>54271</v>
      </c>
      <c r="C448" s="29">
        <f t="shared" si="63"/>
        <v>0</v>
      </c>
      <c r="D448" s="29">
        <f t="shared" si="62"/>
        <v>329.59972702324848</v>
      </c>
      <c r="E448" s="30">
        <f t="shared" si="56"/>
        <v>0</v>
      </c>
      <c r="F448" s="29">
        <f t="shared" si="57"/>
        <v>0</v>
      </c>
      <c r="G448" s="29">
        <f t="shared" si="60"/>
        <v>0</v>
      </c>
      <c r="H448" s="29">
        <f t="shared" si="61"/>
        <v>0</v>
      </c>
      <c r="I448" s="29">
        <f t="shared" si="58"/>
        <v>0</v>
      </c>
      <c r="J448" s="29">
        <f>SUM($H$18:$H448)</f>
        <v>51655.901728373559</v>
      </c>
    </row>
    <row r="449" spans="1:10">
      <c r="A449" s="23">
        <f t="shared" si="59"/>
        <v>432</v>
      </c>
      <c r="B449" s="24">
        <f t="shared" si="55"/>
        <v>54302</v>
      </c>
      <c r="C449" s="29">
        <f t="shared" si="63"/>
        <v>0</v>
      </c>
      <c r="D449" s="29">
        <f t="shared" si="62"/>
        <v>329.59972702324848</v>
      </c>
      <c r="E449" s="30">
        <f t="shared" si="56"/>
        <v>0</v>
      </c>
      <c r="F449" s="29">
        <f t="shared" si="57"/>
        <v>0</v>
      </c>
      <c r="G449" s="29">
        <f t="shared" si="60"/>
        <v>0</v>
      </c>
      <c r="H449" s="29">
        <f t="shared" si="61"/>
        <v>0</v>
      </c>
      <c r="I449" s="29">
        <f t="shared" si="58"/>
        <v>0</v>
      </c>
      <c r="J449" s="29">
        <f>SUM($H$18:$H449)</f>
        <v>51655.901728373559</v>
      </c>
    </row>
    <row r="450" spans="1:10">
      <c r="A450" s="23">
        <f t="shared" si="59"/>
        <v>433</v>
      </c>
      <c r="B450" s="24">
        <f t="shared" si="55"/>
        <v>54332</v>
      </c>
      <c r="C450" s="29">
        <f t="shared" si="63"/>
        <v>0</v>
      </c>
      <c r="D450" s="29">
        <f t="shared" si="62"/>
        <v>329.59972702324848</v>
      </c>
      <c r="E450" s="30">
        <f t="shared" si="56"/>
        <v>0</v>
      </c>
      <c r="F450" s="29">
        <f t="shared" si="57"/>
        <v>0</v>
      </c>
      <c r="G450" s="29">
        <f t="shared" si="60"/>
        <v>0</v>
      </c>
      <c r="H450" s="29">
        <f t="shared" si="61"/>
        <v>0</v>
      </c>
      <c r="I450" s="29">
        <f t="shared" si="58"/>
        <v>0</v>
      </c>
      <c r="J450" s="29">
        <f>SUM($H$18:$H450)</f>
        <v>51655.901728373559</v>
      </c>
    </row>
    <row r="451" spans="1:10">
      <c r="A451" s="23">
        <f t="shared" si="59"/>
        <v>434</v>
      </c>
      <c r="B451" s="24">
        <f t="shared" si="55"/>
        <v>54363</v>
      </c>
      <c r="C451" s="29">
        <f t="shared" si="63"/>
        <v>0</v>
      </c>
      <c r="D451" s="29">
        <f t="shared" si="62"/>
        <v>329.59972702324848</v>
      </c>
      <c r="E451" s="30">
        <f t="shared" si="56"/>
        <v>0</v>
      </c>
      <c r="F451" s="29">
        <f t="shared" si="57"/>
        <v>0</v>
      </c>
      <c r="G451" s="29">
        <f t="shared" si="60"/>
        <v>0</v>
      </c>
      <c r="H451" s="29">
        <f t="shared" si="61"/>
        <v>0</v>
      </c>
      <c r="I451" s="29">
        <f t="shared" si="58"/>
        <v>0</v>
      </c>
      <c r="J451" s="29">
        <f>SUM($H$18:$H451)</f>
        <v>51655.901728373559</v>
      </c>
    </row>
    <row r="452" spans="1:10">
      <c r="A452" s="23">
        <f t="shared" si="59"/>
        <v>435</v>
      </c>
      <c r="B452" s="24">
        <f t="shared" si="55"/>
        <v>54393</v>
      </c>
      <c r="C452" s="29">
        <f t="shared" si="63"/>
        <v>0</v>
      </c>
      <c r="D452" s="29">
        <f t="shared" si="62"/>
        <v>329.59972702324848</v>
      </c>
      <c r="E452" s="30">
        <f t="shared" si="56"/>
        <v>0</v>
      </c>
      <c r="F452" s="29">
        <f t="shared" si="57"/>
        <v>0</v>
      </c>
      <c r="G452" s="29">
        <f t="shared" si="60"/>
        <v>0</v>
      </c>
      <c r="H452" s="29">
        <f t="shared" si="61"/>
        <v>0</v>
      </c>
      <c r="I452" s="29">
        <f t="shared" si="58"/>
        <v>0</v>
      </c>
      <c r="J452" s="29">
        <f>SUM($H$18:$H452)</f>
        <v>51655.901728373559</v>
      </c>
    </row>
    <row r="453" spans="1:10">
      <c r="A453" s="23">
        <f t="shared" si="59"/>
        <v>436</v>
      </c>
      <c r="B453" s="24">
        <f t="shared" si="55"/>
        <v>54424</v>
      </c>
      <c r="C453" s="29">
        <f t="shared" si="63"/>
        <v>0</v>
      </c>
      <c r="D453" s="29">
        <f t="shared" si="62"/>
        <v>329.59972702324848</v>
      </c>
      <c r="E453" s="30">
        <f t="shared" si="56"/>
        <v>0</v>
      </c>
      <c r="F453" s="29">
        <f t="shared" si="57"/>
        <v>0</v>
      </c>
      <c r="G453" s="29">
        <f t="shared" si="60"/>
        <v>0</v>
      </c>
      <c r="H453" s="29">
        <f t="shared" si="61"/>
        <v>0</v>
      </c>
      <c r="I453" s="29">
        <f t="shared" si="58"/>
        <v>0</v>
      </c>
      <c r="J453" s="29">
        <f>SUM($H$18:$H453)</f>
        <v>51655.901728373559</v>
      </c>
    </row>
    <row r="454" spans="1:10">
      <c r="A454" s="23">
        <f t="shared" si="59"/>
        <v>437</v>
      </c>
      <c r="B454" s="24">
        <f t="shared" si="55"/>
        <v>54455</v>
      </c>
      <c r="C454" s="29">
        <f t="shared" si="63"/>
        <v>0</v>
      </c>
      <c r="D454" s="29">
        <f t="shared" si="62"/>
        <v>329.59972702324848</v>
      </c>
      <c r="E454" s="30">
        <f t="shared" si="56"/>
        <v>0</v>
      </c>
      <c r="F454" s="29">
        <f t="shared" si="57"/>
        <v>0</v>
      </c>
      <c r="G454" s="29">
        <f t="shared" si="60"/>
        <v>0</v>
      </c>
      <c r="H454" s="29">
        <f t="shared" si="61"/>
        <v>0</v>
      </c>
      <c r="I454" s="29">
        <f t="shared" si="58"/>
        <v>0</v>
      </c>
      <c r="J454" s="29">
        <f>SUM($H$18:$H454)</f>
        <v>51655.901728373559</v>
      </c>
    </row>
    <row r="455" spans="1:10">
      <c r="A455" s="23">
        <f t="shared" si="59"/>
        <v>438</v>
      </c>
      <c r="B455" s="24">
        <f t="shared" si="55"/>
        <v>54483</v>
      </c>
      <c r="C455" s="29">
        <f t="shared" si="63"/>
        <v>0</v>
      </c>
      <c r="D455" s="29">
        <f t="shared" si="62"/>
        <v>329.59972702324848</v>
      </c>
      <c r="E455" s="30">
        <f t="shared" si="56"/>
        <v>0</v>
      </c>
      <c r="F455" s="29">
        <f t="shared" si="57"/>
        <v>0</v>
      </c>
      <c r="G455" s="29">
        <f t="shared" si="60"/>
        <v>0</v>
      </c>
      <c r="H455" s="29">
        <f t="shared" si="61"/>
        <v>0</v>
      </c>
      <c r="I455" s="29">
        <f t="shared" si="58"/>
        <v>0</v>
      </c>
      <c r="J455" s="29">
        <f>SUM($H$18:$H455)</f>
        <v>51655.901728373559</v>
      </c>
    </row>
    <row r="456" spans="1:10">
      <c r="A456" s="23">
        <f t="shared" si="59"/>
        <v>439</v>
      </c>
      <c r="B456" s="24">
        <f t="shared" si="55"/>
        <v>54514</v>
      </c>
      <c r="C456" s="29">
        <f t="shared" si="63"/>
        <v>0</v>
      </c>
      <c r="D456" s="29">
        <f t="shared" si="62"/>
        <v>329.59972702324848</v>
      </c>
      <c r="E456" s="30">
        <f t="shared" si="56"/>
        <v>0</v>
      </c>
      <c r="F456" s="29">
        <f t="shared" si="57"/>
        <v>0</v>
      </c>
      <c r="G456" s="29">
        <f t="shared" si="60"/>
        <v>0</v>
      </c>
      <c r="H456" s="29">
        <f t="shared" si="61"/>
        <v>0</v>
      </c>
      <c r="I456" s="29">
        <f t="shared" si="58"/>
        <v>0</v>
      </c>
      <c r="J456" s="29">
        <f>SUM($H$18:$H456)</f>
        <v>51655.901728373559</v>
      </c>
    </row>
    <row r="457" spans="1:10">
      <c r="A457" s="23">
        <f t="shared" si="59"/>
        <v>440</v>
      </c>
      <c r="B457" s="24">
        <f t="shared" si="55"/>
        <v>54544</v>
      </c>
      <c r="C457" s="29">
        <f t="shared" si="63"/>
        <v>0</v>
      </c>
      <c r="D457" s="29">
        <f t="shared" si="62"/>
        <v>329.59972702324848</v>
      </c>
      <c r="E457" s="30">
        <f t="shared" si="56"/>
        <v>0</v>
      </c>
      <c r="F457" s="29">
        <f t="shared" si="57"/>
        <v>0</v>
      </c>
      <c r="G457" s="29">
        <f t="shared" si="60"/>
        <v>0</v>
      </c>
      <c r="H457" s="29">
        <f t="shared" si="61"/>
        <v>0</v>
      </c>
      <c r="I457" s="29">
        <f t="shared" si="58"/>
        <v>0</v>
      </c>
      <c r="J457" s="29">
        <f>SUM($H$18:$H457)</f>
        <v>51655.901728373559</v>
      </c>
    </row>
    <row r="458" spans="1:10">
      <c r="A458" s="23">
        <f t="shared" si="59"/>
        <v>441</v>
      </c>
      <c r="B458" s="24">
        <f t="shared" si="55"/>
        <v>54575</v>
      </c>
      <c r="C458" s="29">
        <f t="shared" si="63"/>
        <v>0</v>
      </c>
      <c r="D458" s="29">
        <f t="shared" si="62"/>
        <v>329.59972702324848</v>
      </c>
      <c r="E458" s="30">
        <f t="shared" si="56"/>
        <v>0</v>
      </c>
      <c r="F458" s="29">
        <f t="shared" si="57"/>
        <v>0</v>
      </c>
      <c r="G458" s="29">
        <f t="shared" si="60"/>
        <v>0</v>
      </c>
      <c r="H458" s="29">
        <f t="shared" si="61"/>
        <v>0</v>
      </c>
      <c r="I458" s="29">
        <f t="shared" si="58"/>
        <v>0</v>
      </c>
      <c r="J458" s="29">
        <f>SUM($H$18:$H458)</f>
        <v>51655.901728373559</v>
      </c>
    </row>
    <row r="459" spans="1:10">
      <c r="A459" s="23">
        <f t="shared" si="59"/>
        <v>442</v>
      </c>
      <c r="B459" s="24">
        <f t="shared" si="55"/>
        <v>54605</v>
      </c>
      <c r="C459" s="29">
        <f t="shared" si="63"/>
        <v>0</v>
      </c>
      <c r="D459" s="29">
        <f t="shared" si="62"/>
        <v>329.59972702324848</v>
      </c>
      <c r="E459" s="30">
        <f t="shared" si="56"/>
        <v>0</v>
      </c>
      <c r="F459" s="29">
        <f t="shared" si="57"/>
        <v>0</v>
      </c>
      <c r="G459" s="29">
        <f t="shared" si="60"/>
        <v>0</v>
      </c>
      <c r="H459" s="29">
        <f t="shared" si="61"/>
        <v>0</v>
      </c>
      <c r="I459" s="29">
        <f t="shared" si="58"/>
        <v>0</v>
      </c>
      <c r="J459" s="29">
        <f>SUM($H$18:$H459)</f>
        <v>51655.901728373559</v>
      </c>
    </row>
    <row r="460" spans="1:10">
      <c r="A460" s="23">
        <f t="shared" si="59"/>
        <v>443</v>
      </c>
      <c r="B460" s="24">
        <f t="shared" si="55"/>
        <v>54636</v>
      </c>
      <c r="C460" s="29">
        <f t="shared" si="63"/>
        <v>0</v>
      </c>
      <c r="D460" s="29">
        <f t="shared" si="62"/>
        <v>329.59972702324848</v>
      </c>
      <c r="E460" s="30">
        <f t="shared" si="56"/>
        <v>0</v>
      </c>
      <c r="F460" s="29">
        <f t="shared" si="57"/>
        <v>0</v>
      </c>
      <c r="G460" s="29">
        <f t="shared" si="60"/>
        <v>0</v>
      </c>
      <c r="H460" s="29">
        <f t="shared" si="61"/>
        <v>0</v>
      </c>
      <c r="I460" s="29">
        <f t="shared" si="58"/>
        <v>0</v>
      </c>
      <c r="J460" s="29">
        <f>SUM($H$18:$H460)</f>
        <v>51655.901728373559</v>
      </c>
    </row>
    <row r="461" spans="1:10">
      <c r="A461" s="23">
        <f t="shared" si="59"/>
        <v>444</v>
      </c>
      <c r="B461" s="24">
        <f t="shared" si="55"/>
        <v>54667</v>
      </c>
      <c r="C461" s="29">
        <f t="shared" si="63"/>
        <v>0</v>
      </c>
      <c r="D461" s="29">
        <f t="shared" si="62"/>
        <v>329.59972702324848</v>
      </c>
      <c r="E461" s="30">
        <f t="shared" si="56"/>
        <v>0</v>
      </c>
      <c r="F461" s="29">
        <f t="shared" si="57"/>
        <v>0</v>
      </c>
      <c r="G461" s="29">
        <f t="shared" si="60"/>
        <v>0</v>
      </c>
      <c r="H461" s="29">
        <f t="shared" si="61"/>
        <v>0</v>
      </c>
      <c r="I461" s="29">
        <f t="shared" si="58"/>
        <v>0</v>
      </c>
      <c r="J461" s="29">
        <f>SUM($H$18:$H461)</f>
        <v>51655.901728373559</v>
      </c>
    </row>
    <row r="462" spans="1:10">
      <c r="A462" s="23">
        <f t="shared" si="59"/>
        <v>445</v>
      </c>
      <c r="B462" s="24">
        <f t="shared" si="55"/>
        <v>54697</v>
      </c>
      <c r="C462" s="29">
        <f t="shared" si="63"/>
        <v>0</v>
      </c>
      <c r="D462" s="29">
        <f t="shared" si="62"/>
        <v>329.59972702324848</v>
      </c>
      <c r="E462" s="30">
        <f t="shared" si="56"/>
        <v>0</v>
      </c>
      <c r="F462" s="29">
        <f t="shared" si="57"/>
        <v>0</v>
      </c>
      <c r="G462" s="29">
        <f t="shared" si="60"/>
        <v>0</v>
      </c>
      <c r="H462" s="29">
        <f t="shared" si="61"/>
        <v>0</v>
      </c>
      <c r="I462" s="29">
        <f t="shared" si="58"/>
        <v>0</v>
      </c>
      <c r="J462" s="29">
        <f>SUM($H$18:$H462)</f>
        <v>51655.901728373559</v>
      </c>
    </row>
    <row r="463" spans="1:10">
      <c r="A463" s="23">
        <f t="shared" si="59"/>
        <v>446</v>
      </c>
      <c r="B463" s="24">
        <f t="shared" si="55"/>
        <v>54728</v>
      </c>
      <c r="C463" s="29">
        <f t="shared" si="63"/>
        <v>0</v>
      </c>
      <c r="D463" s="29">
        <f t="shared" si="62"/>
        <v>329.59972702324848</v>
      </c>
      <c r="E463" s="30">
        <f t="shared" si="56"/>
        <v>0</v>
      </c>
      <c r="F463" s="29">
        <f t="shared" si="57"/>
        <v>0</v>
      </c>
      <c r="G463" s="29">
        <f t="shared" si="60"/>
        <v>0</v>
      </c>
      <c r="H463" s="29">
        <f t="shared" si="61"/>
        <v>0</v>
      </c>
      <c r="I463" s="29">
        <f t="shared" si="58"/>
        <v>0</v>
      </c>
      <c r="J463" s="29">
        <f>SUM($H$18:$H463)</f>
        <v>51655.901728373559</v>
      </c>
    </row>
    <row r="464" spans="1:10">
      <c r="A464" s="23">
        <f t="shared" si="59"/>
        <v>447</v>
      </c>
      <c r="B464" s="24">
        <f t="shared" si="55"/>
        <v>54758</v>
      </c>
      <c r="C464" s="29">
        <f t="shared" si="63"/>
        <v>0</v>
      </c>
      <c r="D464" s="29">
        <f t="shared" si="62"/>
        <v>329.59972702324848</v>
      </c>
      <c r="E464" s="30">
        <f t="shared" si="56"/>
        <v>0</v>
      </c>
      <c r="F464" s="29">
        <f t="shared" si="57"/>
        <v>0</v>
      </c>
      <c r="G464" s="29">
        <f t="shared" si="60"/>
        <v>0</v>
      </c>
      <c r="H464" s="29">
        <f t="shared" si="61"/>
        <v>0</v>
      </c>
      <c r="I464" s="29">
        <f t="shared" si="58"/>
        <v>0</v>
      </c>
      <c r="J464" s="29">
        <f>SUM($H$18:$H464)</f>
        <v>51655.901728373559</v>
      </c>
    </row>
    <row r="465" spans="1:10">
      <c r="A465" s="23">
        <f t="shared" si="59"/>
        <v>448</v>
      </c>
      <c r="B465" s="24">
        <f t="shared" si="55"/>
        <v>54789</v>
      </c>
      <c r="C465" s="29">
        <f t="shared" si="63"/>
        <v>0</v>
      </c>
      <c r="D465" s="29">
        <f t="shared" si="62"/>
        <v>329.59972702324848</v>
      </c>
      <c r="E465" s="30">
        <f t="shared" si="56"/>
        <v>0</v>
      </c>
      <c r="F465" s="29">
        <f t="shared" si="57"/>
        <v>0</v>
      </c>
      <c r="G465" s="29">
        <f t="shared" si="60"/>
        <v>0</v>
      </c>
      <c r="H465" s="29">
        <f t="shared" si="61"/>
        <v>0</v>
      </c>
      <c r="I465" s="29">
        <f t="shared" si="58"/>
        <v>0</v>
      </c>
      <c r="J465" s="29">
        <f>SUM($H$18:$H465)</f>
        <v>51655.901728373559</v>
      </c>
    </row>
    <row r="466" spans="1:10">
      <c r="A466" s="23">
        <f t="shared" si="59"/>
        <v>449</v>
      </c>
      <c r="B466" s="24">
        <f t="shared" ref="B466:B497" si="64">IF(Pay_Num&lt;&gt;"",DATE(YEAR(Loan_Start),MONTH(Loan_Start)+(Pay_Num)*12/Num_Pmt_Per_Year,DAY(Loan_Start)),"")</f>
        <v>54820</v>
      </c>
      <c r="C466" s="29">
        <f t="shared" si="63"/>
        <v>0</v>
      </c>
      <c r="D466" s="29">
        <f t="shared" si="62"/>
        <v>329.59972702324848</v>
      </c>
      <c r="E466" s="30">
        <f t="shared" ref="E466:E497" si="65">IF(AND(Pay_Num&lt;&gt;"",Sched_Pay+Scheduled_Extra_Payments&lt;Beg_Bal),Scheduled_Extra_Payments,IF(AND(Pay_Num&lt;&gt;"",Beg_Bal-Sched_Pay&gt;0),Beg_Bal-Sched_Pay,IF(Pay_Num&lt;&gt;"",0,"")))</f>
        <v>0</v>
      </c>
      <c r="F466" s="29">
        <f t="shared" ref="F466:F497" si="66">IF(AND(Pay_Num&lt;&gt;"",Sched_Pay+Extra_Pay&lt;Beg_Bal),Sched_Pay+Extra_Pay,IF(Pay_Num&lt;&gt;"",Beg_Bal,""))</f>
        <v>0</v>
      </c>
      <c r="G466" s="29">
        <f t="shared" si="60"/>
        <v>0</v>
      </c>
      <c r="H466" s="29">
        <f t="shared" si="61"/>
        <v>0</v>
      </c>
      <c r="I466" s="29">
        <f t="shared" ref="I466:I497" si="67">IF(AND(Pay_Num&lt;&gt;"",Sched_Pay+Extra_Pay&lt;Beg_Bal),Beg_Bal-Princ,IF(Pay_Num&lt;&gt;"",0,""))</f>
        <v>0</v>
      </c>
      <c r="J466" s="29">
        <f>SUM($H$18:$H466)</f>
        <v>51655.901728373559</v>
      </c>
    </row>
    <row r="467" spans="1:10">
      <c r="A467" s="23">
        <f t="shared" ref="A467:A497" si="68">IF(Values_Entered,A466+1,"")</f>
        <v>450</v>
      </c>
      <c r="B467" s="24">
        <f t="shared" si="64"/>
        <v>54848</v>
      </c>
      <c r="C467" s="29">
        <f t="shared" si="63"/>
        <v>0</v>
      </c>
      <c r="D467" s="29">
        <f t="shared" si="62"/>
        <v>329.59972702324848</v>
      </c>
      <c r="E467" s="30">
        <f t="shared" si="65"/>
        <v>0</v>
      </c>
      <c r="F467" s="29">
        <f t="shared" si="66"/>
        <v>0</v>
      </c>
      <c r="G467" s="29">
        <f t="shared" ref="G467:G497" si="69">IF(Pay_Num&lt;&gt;"",Total_Pay-Int,"")</f>
        <v>0</v>
      </c>
      <c r="H467" s="29">
        <f t="shared" ref="H467:H497" si="70">IF(Pay_Num&lt;&gt;"",Beg_Bal*Interest_Rate/Num_Pmt_Per_Year,"")</f>
        <v>0</v>
      </c>
      <c r="I467" s="29">
        <f t="shared" si="67"/>
        <v>0</v>
      </c>
      <c r="J467" s="29">
        <f>SUM($H$18:$H467)</f>
        <v>51655.901728373559</v>
      </c>
    </row>
    <row r="468" spans="1:10">
      <c r="A468" s="23">
        <f t="shared" si="68"/>
        <v>451</v>
      </c>
      <c r="B468" s="24">
        <f t="shared" si="64"/>
        <v>54879</v>
      </c>
      <c r="C468" s="29">
        <f t="shared" si="63"/>
        <v>0</v>
      </c>
      <c r="D468" s="29">
        <f t="shared" ref="D468:D497" si="71">IF(Pay_Num&lt;&gt;"",Scheduled_Monthly_Payment,"")</f>
        <v>329.59972702324848</v>
      </c>
      <c r="E468" s="30">
        <f t="shared" si="65"/>
        <v>0</v>
      </c>
      <c r="F468" s="29">
        <f t="shared" si="66"/>
        <v>0</v>
      </c>
      <c r="G468" s="29">
        <f t="shared" si="69"/>
        <v>0</v>
      </c>
      <c r="H468" s="29">
        <f t="shared" si="70"/>
        <v>0</v>
      </c>
      <c r="I468" s="29">
        <f t="shared" si="67"/>
        <v>0</v>
      </c>
      <c r="J468" s="29">
        <f>SUM($H$18:$H468)</f>
        <v>51655.901728373559</v>
      </c>
    </row>
    <row r="469" spans="1:10">
      <c r="A469" s="23">
        <f t="shared" si="68"/>
        <v>452</v>
      </c>
      <c r="B469" s="24">
        <f t="shared" si="64"/>
        <v>54909</v>
      </c>
      <c r="C469" s="29">
        <f t="shared" si="63"/>
        <v>0</v>
      </c>
      <c r="D469" s="29">
        <f t="shared" si="71"/>
        <v>329.59972702324848</v>
      </c>
      <c r="E469" s="30">
        <f t="shared" si="65"/>
        <v>0</v>
      </c>
      <c r="F469" s="29">
        <f t="shared" si="66"/>
        <v>0</v>
      </c>
      <c r="G469" s="29">
        <f t="shared" si="69"/>
        <v>0</v>
      </c>
      <c r="H469" s="29">
        <f t="shared" si="70"/>
        <v>0</v>
      </c>
      <c r="I469" s="29">
        <f t="shared" si="67"/>
        <v>0</v>
      </c>
      <c r="J469" s="29">
        <f>SUM($H$18:$H469)</f>
        <v>51655.901728373559</v>
      </c>
    </row>
    <row r="470" spans="1:10">
      <c r="A470" s="23">
        <f t="shared" si="68"/>
        <v>453</v>
      </c>
      <c r="B470" s="24">
        <f t="shared" si="64"/>
        <v>54940</v>
      </c>
      <c r="C470" s="29">
        <f t="shared" si="63"/>
        <v>0</v>
      </c>
      <c r="D470" s="29">
        <f t="shared" si="71"/>
        <v>329.59972702324848</v>
      </c>
      <c r="E470" s="30">
        <f t="shared" si="65"/>
        <v>0</v>
      </c>
      <c r="F470" s="29">
        <f t="shared" si="66"/>
        <v>0</v>
      </c>
      <c r="G470" s="29">
        <f t="shared" si="69"/>
        <v>0</v>
      </c>
      <c r="H470" s="29">
        <f t="shared" si="70"/>
        <v>0</v>
      </c>
      <c r="I470" s="29">
        <f t="shared" si="67"/>
        <v>0</v>
      </c>
      <c r="J470" s="29">
        <f>SUM($H$18:$H470)</f>
        <v>51655.901728373559</v>
      </c>
    </row>
    <row r="471" spans="1:10">
      <c r="A471" s="23">
        <f t="shared" si="68"/>
        <v>454</v>
      </c>
      <c r="B471" s="24">
        <f t="shared" si="64"/>
        <v>54970</v>
      </c>
      <c r="C471" s="29">
        <f t="shared" si="63"/>
        <v>0</v>
      </c>
      <c r="D471" s="29">
        <f t="shared" si="71"/>
        <v>329.59972702324848</v>
      </c>
      <c r="E471" s="30">
        <f t="shared" si="65"/>
        <v>0</v>
      </c>
      <c r="F471" s="29">
        <f t="shared" si="66"/>
        <v>0</v>
      </c>
      <c r="G471" s="29">
        <f t="shared" si="69"/>
        <v>0</v>
      </c>
      <c r="H471" s="29">
        <f t="shared" si="70"/>
        <v>0</v>
      </c>
      <c r="I471" s="29">
        <f t="shared" si="67"/>
        <v>0</v>
      </c>
      <c r="J471" s="29">
        <f>SUM($H$18:$H471)</f>
        <v>51655.901728373559</v>
      </c>
    </row>
    <row r="472" spans="1:10">
      <c r="A472" s="23">
        <f t="shared" si="68"/>
        <v>455</v>
      </c>
      <c r="B472" s="24">
        <f t="shared" si="64"/>
        <v>55001</v>
      </c>
      <c r="C472" s="29">
        <f t="shared" si="63"/>
        <v>0</v>
      </c>
      <c r="D472" s="29">
        <f t="shared" si="71"/>
        <v>329.59972702324848</v>
      </c>
      <c r="E472" s="30">
        <f t="shared" si="65"/>
        <v>0</v>
      </c>
      <c r="F472" s="29">
        <f t="shared" si="66"/>
        <v>0</v>
      </c>
      <c r="G472" s="29">
        <f t="shared" si="69"/>
        <v>0</v>
      </c>
      <c r="H472" s="29">
        <f t="shared" si="70"/>
        <v>0</v>
      </c>
      <c r="I472" s="29">
        <f t="shared" si="67"/>
        <v>0</v>
      </c>
      <c r="J472" s="29">
        <f>SUM($H$18:$H472)</f>
        <v>51655.901728373559</v>
      </c>
    </row>
    <row r="473" spans="1:10">
      <c r="A473" s="23">
        <f t="shared" si="68"/>
        <v>456</v>
      </c>
      <c r="B473" s="24">
        <f t="shared" si="64"/>
        <v>55032</v>
      </c>
      <c r="C473" s="29">
        <f t="shared" si="63"/>
        <v>0</v>
      </c>
      <c r="D473" s="29">
        <f t="shared" si="71"/>
        <v>329.59972702324848</v>
      </c>
      <c r="E473" s="30">
        <f t="shared" si="65"/>
        <v>0</v>
      </c>
      <c r="F473" s="29">
        <f t="shared" si="66"/>
        <v>0</v>
      </c>
      <c r="G473" s="29">
        <f t="shared" si="69"/>
        <v>0</v>
      </c>
      <c r="H473" s="29">
        <f t="shared" si="70"/>
        <v>0</v>
      </c>
      <c r="I473" s="29">
        <f t="shared" si="67"/>
        <v>0</v>
      </c>
      <c r="J473" s="29">
        <f>SUM($H$18:$H473)</f>
        <v>51655.901728373559</v>
      </c>
    </row>
    <row r="474" spans="1:10">
      <c r="A474" s="23">
        <f t="shared" si="68"/>
        <v>457</v>
      </c>
      <c r="B474" s="24">
        <f t="shared" si="64"/>
        <v>55062</v>
      </c>
      <c r="C474" s="29">
        <f t="shared" si="63"/>
        <v>0</v>
      </c>
      <c r="D474" s="29">
        <f t="shared" si="71"/>
        <v>329.59972702324848</v>
      </c>
      <c r="E474" s="30">
        <f t="shared" si="65"/>
        <v>0</v>
      </c>
      <c r="F474" s="29">
        <f t="shared" si="66"/>
        <v>0</v>
      </c>
      <c r="G474" s="29">
        <f t="shared" si="69"/>
        <v>0</v>
      </c>
      <c r="H474" s="29">
        <f t="shared" si="70"/>
        <v>0</v>
      </c>
      <c r="I474" s="29">
        <f t="shared" si="67"/>
        <v>0</v>
      </c>
      <c r="J474" s="29">
        <f>SUM($H$18:$H474)</f>
        <v>51655.901728373559</v>
      </c>
    </row>
    <row r="475" spans="1:10">
      <c r="A475" s="23">
        <f t="shared" si="68"/>
        <v>458</v>
      </c>
      <c r="B475" s="24">
        <f t="shared" si="64"/>
        <v>55093</v>
      </c>
      <c r="C475" s="29">
        <f t="shared" si="63"/>
        <v>0</v>
      </c>
      <c r="D475" s="29">
        <f t="shared" si="71"/>
        <v>329.59972702324848</v>
      </c>
      <c r="E475" s="30">
        <f t="shared" si="65"/>
        <v>0</v>
      </c>
      <c r="F475" s="29">
        <f t="shared" si="66"/>
        <v>0</v>
      </c>
      <c r="G475" s="29">
        <f t="shared" si="69"/>
        <v>0</v>
      </c>
      <c r="H475" s="29">
        <f t="shared" si="70"/>
        <v>0</v>
      </c>
      <c r="I475" s="29">
        <f t="shared" si="67"/>
        <v>0</v>
      </c>
      <c r="J475" s="29">
        <f>SUM($H$18:$H475)</f>
        <v>51655.901728373559</v>
      </c>
    </row>
    <row r="476" spans="1:10">
      <c r="A476" s="23">
        <f t="shared" si="68"/>
        <v>459</v>
      </c>
      <c r="B476" s="24">
        <f t="shared" si="64"/>
        <v>55123</v>
      </c>
      <c r="C476" s="29">
        <f t="shared" si="63"/>
        <v>0</v>
      </c>
      <c r="D476" s="29">
        <f t="shared" si="71"/>
        <v>329.59972702324848</v>
      </c>
      <c r="E476" s="30">
        <f t="shared" si="65"/>
        <v>0</v>
      </c>
      <c r="F476" s="29">
        <f t="shared" si="66"/>
        <v>0</v>
      </c>
      <c r="G476" s="29">
        <f t="shared" si="69"/>
        <v>0</v>
      </c>
      <c r="H476" s="29">
        <f t="shared" si="70"/>
        <v>0</v>
      </c>
      <c r="I476" s="29">
        <f t="shared" si="67"/>
        <v>0</v>
      </c>
      <c r="J476" s="29">
        <f>SUM($H$18:$H476)</f>
        <v>51655.901728373559</v>
      </c>
    </row>
    <row r="477" spans="1:10">
      <c r="A477" s="23">
        <f t="shared" si="68"/>
        <v>460</v>
      </c>
      <c r="B477" s="24">
        <f t="shared" si="64"/>
        <v>55154</v>
      </c>
      <c r="C477" s="29">
        <f t="shared" si="63"/>
        <v>0</v>
      </c>
      <c r="D477" s="29">
        <f t="shared" si="71"/>
        <v>329.59972702324848</v>
      </c>
      <c r="E477" s="30">
        <f t="shared" si="65"/>
        <v>0</v>
      </c>
      <c r="F477" s="29">
        <f t="shared" si="66"/>
        <v>0</v>
      </c>
      <c r="G477" s="29">
        <f t="shared" si="69"/>
        <v>0</v>
      </c>
      <c r="H477" s="29">
        <f t="shared" si="70"/>
        <v>0</v>
      </c>
      <c r="I477" s="29">
        <f t="shared" si="67"/>
        <v>0</v>
      </c>
      <c r="J477" s="29">
        <f>SUM($H$18:$H477)</f>
        <v>51655.901728373559</v>
      </c>
    </row>
    <row r="478" spans="1:10">
      <c r="A478" s="23">
        <f t="shared" si="68"/>
        <v>461</v>
      </c>
      <c r="B478" s="24">
        <f t="shared" si="64"/>
        <v>55185</v>
      </c>
      <c r="C478" s="29">
        <f t="shared" si="63"/>
        <v>0</v>
      </c>
      <c r="D478" s="29">
        <f t="shared" si="71"/>
        <v>329.59972702324848</v>
      </c>
      <c r="E478" s="30">
        <f t="shared" si="65"/>
        <v>0</v>
      </c>
      <c r="F478" s="29">
        <f t="shared" si="66"/>
        <v>0</v>
      </c>
      <c r="G478" s="29">
        <f t="shared" si="69"/>
        <v>0</v>
      </c>
      <c r="H478" s="29">
        <f t="shared" si="70"/>
        <v>0</v>
      </c>
      <c r="I478" s="29">
        <f t="shared" si="67"/>
        <v>0</v>
      </c>
      <c r="J478" s="29">
        <f>SUM($H$18:$H478)</f>
        <v>51655.901728373559</v>
      </c>
    </row>
    <row r="479" spans="1:10">
      <c r="A479" s="23">
        <f t="shared" si="68"/>
        <v>462</v>
      </c>
      <c r="B479" s="24">
        <f t="shared" si="64"/>
        <v>55213</v>
      </c>
      <c r="C479" s="29">
        <f t="shared" si="63"/>
        <v>0</v>
      </c>
      <c r="D479" s="29">
        <f t="shared" si="71"/>
        <v>329.59972702324848</v>
      </c>
      <c r="E479" s="30">
        <f t="shared" si="65"/>
        <v>0</v>
      </c>
      <c r="F479" s="29">
        <f t="shared" si="66"/>
        <v>0</v>
      </c>
      <c r="G479" s="29">
        <f t="shared" si="69"/>
        <v>0</v>
      </c>
      <c r="H479" s="29">
        <f t="shared" si="70"/>
        <v>0</v>
      </c>
      <c r="I479" s="29">
        <f t="shared" si="67"/>
        <v>0</v>
      </c>
      <c r="J479" s="29">
        <f>SUM($H$18:$H479)</f>
        <v>51655.901728373559</v>
      </c>
    </row>
    <row r="480" spans="1:10">
      <c r="A480" s="23">
        <f t="shared" si="68"/>
        <v>463</v>
      </c>
      <c r="B480" s="24">
        <f t="shared" si="64"/>
        <v>55244</v>
      </c>
      <c r="C480" s="29">
        <f t="shared" si="63"/>
        <v>0</v>
      </c>
      <c r="D480" s="29">
        <f t="shared" si="71"/>
        <v>329.59972702324848</v>
      </c>
      <c r="E480" s="30">
        <f t="shared" si="65"/>
        <v>0</v>
      </c>
      <c r="F480" s="29">
        <f t="shared" si="66"/>
        <v>0</v>
      </c>
      <c r="G480" s="29">
        <f t="shared" si="69"/>
        <v>0</v>
      </c>
      <c r="H480" s="29">
        <f t="shared" si="70"/>
        <v>0</v>
      </c>
      <c r="I480" s="29">
        <f t="shared" si="67"/>
        <v>0</v>
      </c>
      <c r="J480" s="29">
        <f>SUM($H$18:$H480)</f>
        <v>51655.901728373559</v>
      </c>
    </row>
    <row r="481" spans="1:10">
      <c r="A481" s="23">
        <f t="shared" si="68"/>
        <v>464</v>
      </c>
      <c r="B481" s="24">
        <f t="shared" si="64"/>
        <v>55274</v>
      </c>
      <c r="C481" s="29">
        <f t="shared" si="63"/>
        <v>0</v>
      </c>
      <c r="D481" s="29">
        <f t="shared" si="71"/>
        <v>329.59972702324848</v>
      </c>
      <c r="E481" s="30">
        <f t="shared" si="65"/>
        <v>0</v>
      </c>
      <c r="F481" s="29">
        <f t="shared" si="66"/>
        <v>0</v>
      </c>
      <c r="G481" s="29">
        <f t="shared" si="69"/>
        <v>0</v>
      </c>
      <c r="H481" s="29">
        <f t="shared" si="70"/>
        <v>0</v>
      </c>
      <c r="I481" s="29">
        <f t="shared" si="67"/>
        <v>0</v>
      </c>
      <c r="J481" s="29">
        <f>SUM($H$18:$H481)</f>
        <v>51655.901728373559</v>
      </c>
    </row>
    <row r="482" spans="1:10">
      <c r="A482" s="23">
        <f t="shared" si="68"/>
        <v>465</v>
      </c>
      <c r="B482" s="24">
        <f t="shared" si="64"/>
        <v>55305</v>
      </c>
      <c r="C482" s="29">
        <f t="shared" si="63"/>
        <v>0</v>
      </c>
      <c r="D482" s="29">
        <f t="shared" si="71"/>
        <v>329.59972702324848</v>
      </c>
      <c r="E482" s="30">
        <f t="shared" si="65"/>
        <v>0</v>
      </c>
      <c r="F482" s="29">
        <f t="shared" si="66"/>
        <v>0</v>
      </c>
      <c r="G482" s="29">
        <f t="shared" si="69"/>
        <v>0</v>
      </c>
      <c r="H482" s="29">
        <f t="shared" si="70"/>
        <v>0</v>
      </c>
      <c r="I482" s="29">
        <f t="shared" si="67"/>
        <v>0</v>
      </c>
      <c r="J482" s="29">
        <f>SUM($H$18:$H482)</f>
        <v>51655.901728373559</v>
      </c>
    </row>
    <row r="483" spans="1:10">
      <c r="A483" s="23">
        <f t="shared" si="68"/>
        <v>466</v>
      </c>
      <c r="B483" s="24">
        <f t="shared" si="64"/>
        <v>55335</v>
      </c>
      <c r="C483" s="29">
        <f t="shared" si="63"/>
        <v>0</v>
      </c>
      <c r="D483" s="29">
        <f t="shared" si="71"/>
        <v>329.59972702324848</v>
      </c>
      <c r="E483" s="30">
        <f t="shared" si="65"/>
        <v>0</v>
      </c>
      <c r="F483" s="29">
        <f t="shared" si="66"/>
        <v>0</v>
      </c>
      <c r="G483" s="29">
        <f t="shared" si="69"/>
        <v>0</v>
      </c>
      <c r="H483" s="29">
        <f t="shared" si="70"/>
        <v>0</v>
      </c>
      <c r="I483" s="29">
        <f t="shared" si="67"/>
        <v>0</v>
      </c>
      <c r="J483" s="29">
        <f>SUM($H$18:$H483)</f>
        <v>51655.901728373559</v>
      </c>
    </row>
    <row r="484" spans="1:10">
      <c r="A484" s="23">
        <f t="shared" si="68"/>
        <v>467</v>
      </c>
      <c r="B484" s="24">
        <f t="shared" si="64"/>
        <v>55366</v>
      </c>
      <c r="C484" s="29">
        <f t="shared" si="63"/>
        <v>0</v>
      </c>
      <c r="D484" s="29">
        <f t="shared" si="71"/>
        <v>329.59972702324848</v>
      </c>
      <c r="E484" s="30">
        <f t="shared" si="65"/>
        <v>0</v>
      </c>
      <c r="F484" s="29">
        <f t="shared" si="66"/>
        <v>0</v>
      </c>
      <c r="G484" s="29">
        <f t="shared" si="69"/>
        <v>0</v>
      </c>
      <c r="H484" s="29">
        <f t="shared" si="70"/>
        <v>0</v>
      </c>
      <c r="I484" s="29">
        <f t="shared" si="67"/>
        <v>0</v>
      </c>
      <c r="J484" s="29">
        <f>SUM($H$18:$H484)</f>
        <v>51655.901728373559</v>
      </c>
    </row>
    <row r="485" spans="1:10">
      <c r="A485" s="23">
        <f t="shared" si="68"/>
        <v>468</v>
      </c>
      <c r="B485" s="24">
        <f t="shared" si="64"/>
        <v>55397</v>
      </c>
      <c r="C485" s="29">
        <f t="shared" si="63"/>
        <v>0</v>
      </c>
      <c r="D485" s="29">
        <f t="shared" si="71"/>
        <v>329.59972702324848</v>
      </c>
      <c r="E485" s="30">
        <f t="shared" si="65"/>
        <v>0</v>
      </c>
      <c r="F485" s="29">
        <f t="shared" si="66"/>
        <v>0</v>
      </c>
      <c r="G485" s="29">
        <f t="shared" si="69"/>
        <v>0</v>
      </c>
      <c r="H485" s="29">
        <f t="shared" si="70"/>
        <v>0</v>
      </c>
      <c r="I485" s="29">
        <f t="shared" si="67"/>
        <v>0</v>
      </c>
      <c r="J485" s="29">
        <f>SUM($H$18:$H485)</f>
        <v>51655.901728373559</v>
      </c>
    </row>
    <row r="486" spans="1:10">
      <c r="A486" s="23">
        <f t="shared" si="68"/>
        <v>469</v>
      </c>
      <c r="B486" s="24">
        <f t="shared" si="64"/>
        <v>55427</v>
      </c>
      <c r="C486" s="29">
        <f t="shared" si="63"/>
        <v>0</v>
      </c>
      <c r="D486" s="29">
        <f t="shared" si="71"/>
        <v>329.59972702324848</v>
      </c>
      <c r="E486" s="30">
        <f t="shared" si="65"/>
        <v>0</v>
      </c>
      <c r="F486" s="29">
        <f t="shared" si="66"/>
        <v>0</v>
      </c>
      <c r="G486" s="29">
        <f t="shared" si="69"/>
        <v>0</v>
      </c>
      <c r="H486" s="29">
        <f t="shared" si="70"/>
        <v>0</v>
      </c>
      <c r="I486" s="29">
        <f t="shared" si="67"/>
        <v>0</v>
      </c>
      <c r="J486" s="29">
        <f>SUM($H$18:$H486)</f>
        <v>51655.901728373559</v>
      </c>
    </row>
    <row r="487" spans="1:10">
      <c r="A487" s="23">
        <f t="shared" si="68"/>
        <v>470</v>
      </c>
      <c r="B487" s="24">
        <f t="shared" si="64"/>
        <v>55458</v>
      </c>
      <c r="C487" s="29">
        <f t="shared" si="63"/>
        <v>0</v>
      </c>
      <c r="D487" s="29">
        <f t="shared" si="71"/>
        <v>329.59972702324848</v>
      </c>
      <c r="E487" s="30">
        <f t="shared" si="65"/>
        <v>0</v>
      </c>
      <c r="F487" s="29">
        <f t="shared" si="66"/>
        <v>0</v>
      </c>
      <c r="G487" s="29">
        <f t="shared" si="69"/>
        <v>0</v>
      </c>
      <c r="H487" s="29">
        <f t="shared" si="70"/>
        <v>0</v>
      </c>
      <c r="I487" s="29">
        <f t="shared" si="67"/>
        <v>0</v>
      </c>
      <c r="J487" s="29">
        <f>SUM($H$18:$H487)</f>
        <v>51655.901728373559</v>
      </c>
    </row>
    <row r="488" spans="1:10">
      <c r="A488" s="23">
        <f t="shared" si="68"/>
        <v>471</v>
      </c>
      <c r="B488" s="24">
        <f t="shared" si="64"/>
        <v>55488</v>
      </c>
      <c r="C488" s="29">
        <f t="shared" si="63"/>
        <v>0</v>
      </c>
      <c r="D488" s="29">
        <f t="shared" si="71"/>
        <v>329.59972702324848</v>
      </c>
      <c r="E488" s="30">
        <f t="shared" si="65"/>
        <v>0</v>
      </c>
      <c r="F488" s="29">
        <f t="shared" si="66"/>
        <v>0</v>
      </c>
      <c r="G488" s="29">
        <f t="shared" si="69"/>
        <v>0</v>
      </c>
      <c r="H488" s="29">
        <f t="shared" si="70"/>
        <v>0</v>
      </c>
      <c r="I488" s="29">
        <f t="shared" si="67"/>
        <v>0</v>
      </c>
      <c r="J488" s="29">
        <f>SUM($H$18:$H488)</f>
        <v>51655.901728373559</v>
      </c>
    </row>
    <row r="489" spans="1:10">
      <c r="A489" s="23">
        <f t="shared" si="68"/>
        <v>472</v>
      </c>
      <c r="B489" s="24">
        <f t="shared" si="64"/>
        <v>55519</v>
      </c>
      <c r="C489" s="29">
        <f t="shared" si="63"/>
        <v>0</v>
      </c>
      <c r="D489" s="29">
        <f t="shared" si="71"/>
        <v>329.59972702324848</v>
      </c>
      <c r="E489" s="30">
        <f t="shared" si="65"/>
        <v>0</v>
      </c>
      <c r="F489" s="29">
        <f t="shared" si="66"/>
        <v>0</v>
      </c>
      <c r="G489" s="29">
        <f t="shared" si="69"/>
        <v>0</v>
      </c>
      <c r="H489" s="29">
        <f t="shared" si="70"/>
        <v>0</v>
      </c>
      <c r="I489" s="29">
        <f t="shared" si="67"/>
        <v>0</v>
      </c>
      <c r="J489" s="29">
        <f>SUM($H$18:$H489)</f>
        <v>51655.901728373559</v>
      </c>
    </row>
    <row r="490" spans="1:10">
      <c r="A490" s="23">
        <f t="shared" si="68"/>
        <v>473</v>
      </c>
      <c r="B490" s="24">
        <f t="shared" si="64"/>
        <v>55550</v>
      </c>
      <c r="C490" s="29">
        <f t="shared" si="63"/>
        <v>0</v>
      </c>
      <c r="D490" s="29">
        <f t="shared" si="71"/>
        <v>329.59972702324848</v>
      </c>
      <c r="E490" s="30">
        <f t="shared" si="65"/>
        <v>0</v>
      </c>
      <c r="F490" s="29">
        <f t="shared" si="66"/>
        <v>0</v>
      </c>
      <c r="G490" s="29">
        <f t="shared" si="69"/>
        <v>0</v>
      </c>
      <c r="H490" s="29">
        <f t="shared" si="70"/>
        <v>0</v>
      </c>
      <c r="I490" s="29">
        <f t="shared" si="67"/>
        <v>0</v>
      </c>
      <c r="J490" s="29">
        <f>SUM($H$18:$H490)</f>
        <v>51655.901728373559</v>
      </c>
    </row>
    <row r="491" spans="1:10">
      <c r="A491" s="23">
        <f t="shared" si="68"/>
        <v>474</v>
      </c>
      <c r="B491" s="24">
        <f t="shared" si="64"/>
        <v>55579</v>
      </c>
      <c r="C491" s="29">
        <f t="shared" si="63"/>
        <v>0</v>
      </c>
      <c r="D491" s="29">
        <f t="shared" si="71"/>
        <v>329.59972702324848</v>
      </c>
      <c r="E491" s="30">
        <f t="shared" si="65"/>
        <v>0</v>
      </c>
      <c r="F491" s="29">
        <f t="shared" si="66"/>
        <v>0</v>
      </c>
      <c r="G491" s="29">
        <f t="shared" si="69"/>
        <v>0</v>
      </c>
      <c r="H491" s="29">
        <f t="shared" si="70"/>
        <v>0</v>
      </c>
      <c r="I491" s="29">
        <f t="shared" si="67"/>
        <v>0</v>
      </c>
      <c r="J491" s="29">
        <f>SUM($H$18:$H491)</f>
        <v>51655.901728373559</v>
      </c>
    </row>
    <row r="492" spans="1:10">
      <c r="A492" s="23">
        <f t="shared" si="68"/>
        <v>475</v>
      </c>
      <c r="B492" s="24">
        <f t="shared" si="64"/>
        <v>55610</v>
      </c>
      <c r="C492" s="29">
        <f t="shared" si="63"/>
        <v>0</v>
      </c>
      <c r="D492" s="29">
        <f t="shared" si="71"/>
        <v>329.59972702324848</v>
      </c>
      <c r="E492" s="30">
        <f t="shared" si="65"/>
        <v>0</v>
      </c>
      <c r="F492" s="29">
        <f t="shared" si="66"/>
        <v>0</v>
      </c>
      <c r="G492" s="29">
        <f t="shared" si="69"/>
        <v>0</v>
      </c>
      <c r="H492" s="29">
        <f t="shared" si="70"/>
        <v>0</v>
      </c>
      <c r="I492" s="29">
        <f t="shared" si="67"/>
        <v>0</v>
      </c>
      <c r="J492" s="29">
        <f>SUM($H$18:$H492)</f>
        <v>51655.901728373559</v>
      </c>
    </row>
    <row r="493" spans="1:10">
      <c r="A493" s="23">
        <f t="shared" si="68"/>
        <v>476</v>
      </c>
      <c r="B493" s="24">
        <f t="shared" si="64"/>
        <v>55640</v>
      </c>
      <c r="C493" s="29">
        <f t="shared" si="63"/>
        <v>0</v>
      </c>
      <c r="D493" s="29">
        <f t="shared" si="71"/>
        <v>329.59972702324848</v>
      </c>
      <c r="E493" s="30">
        <f t="shared" si="65"/>
        <v>0</v>
      </c>
      <c r="F493" s="29">
        <f t="shared" si="66"/>
        <v>0</v>
      </c>
      <c r="G493" s="29">
        <f t="shared" si="69"/>
        <v>0</v>
      </c>
      <c r="H493" s="29">
        <f t="shared" si="70"/>
        <v>0</v>
      </c>
      <c r="I493" s="29">
        <f t="shared" si="67"/>
        <v>0</v>
      </c>
      <c r="J493" s="29">
        <f>SUM($H$18:$H493)</f>
        <v>51655.901728373559</v>
      </c>
    </row>
    <row r="494" spans="1:10">
      <c r="A494" s="23">
        <f t="shared" si="68"/>
        <v>477</v>
      </c>
      <c r="B494" s="24">
        <f t="shared" si="64"/>
        <v>55671</v>
      </c>
      <c r="C494" s="29">
        <f t="shared" si="63"/>
        <v>0</v>
      </c>
      <c r="D494" s="29">
        <f t="shared" si="71"/>
        <v>329.59972702324848</v>
      </c>
      <c r="E494" s="30">
        <f t="shared" si="65"/>
        <v>0</v>
      </c>
      <c r="F494" s="29">
        <f t="shared" si="66"/>
        <v>0</v>
      </c>
      <c r="G494" s="29">
        <f t="shared" si="69"/>
        <v>0</v>
      </c>
      <c r="H494" s="29">
        <f t="shared" si="70"/>
        <v>0</v>
      </c>
      <c r="I494" s="29">
        <f t="shared" si="67"/>
        <v>0</v>
      </c>
      <c r="J494" s="29">
        <f>SUM($H$18:$H494)</f>
        <v>51655.901728373559</v>
      </c>
    </row>
    <row r="495" spans="1:10">
      <c r="A495" s="23">
        <f t="shared" si="68"/>
        <v>478</v>
      </c>
      <c r="B495" s="24">
        <f t="shared" si="64"/>
        <v>55701</v>
      </c>
      <c r="C495" s="29">
        <f t="shared" si="63"/>
        <v>0</v>
      </c>
      <c r="D495" s="29">
        <f t="shared" si="71"/>
        <v>329.59972702324848</v>
      </c>
      <c r="E495" s="30">
        <f t="shared" si="65"/>
        <v>0</v>
      </c>
      <c r="F495" s="29">
        <f t="shared" si="66"/>
        <v>0</v>
      </c>
      <c r="G495" s="29">
        <f t="shared" si="69"/>
        <v>0</v>
      </c>
      <c r="H495" s="29">
        <f t="shared" si="70"/>
        <v>0</v>
      </c>
      <c r="I495" s="29">
        <f t="shared" si="67"/>
        <v>0</v>
      </c>
      <c r="J495" s="29">
        <f>SUM($H$18:$H495)</f>
        <v>51655.901728373559</v>
      </c>
    </row>
    <row r="496" spans="1:10">
      <c r="A496" s="23">
        <f t="shared" si="68"/>
        <v>479</v>
      </c>
      <c r="B496" s="24">
        <f t="shared" si="64"/>
        <v>55732</v>
      </c>
      <c r="C496" s="29">
        <f t="shared" si="63"/>
        <v>0</v>
      </c>
      <c r="D496" s="29">
        <f t="shared" si="71"/>
        <v>329.59972702324848</v>
      </c>
      <c r="E496" s="30">
        <f t="shared" si="65"/>
        <v>0</v>
      </c>
      <c r="F496" s="29">
        <f t="shared" si="66"/>
        <v>0</v>
      </c>
      <c r="G496" s="29">
        <f t="shared" si="69"/>
        <v>0</v>
      </c>
      <c r="H496" s="29">
        <f t="shared" si="70"/>
        <v>0</v>
      </c>
      <c r="I496" s="29">
        <f t="shared" si="67"/>
        <v>0</v>
      </c>
      <c r="J496" s="29">
        <f>SUM($H$18:$H496)</f>
        <v>51655.901728373559</v>
      </c>
    </row>
    <row r="497" spans="1:10">
      <c r="A497" s="23">
        <f t="shared" si="68"/>
        <v>480</v>
      </c>
      <c r="B497" s="24">
        <f t="shared" si="64"/>
        <v>55763</v>
      </c>
      <c r="C497" s="29">
        <f t="shared" si="63"/>
        <v>0</v>
      </c>
      <c r="D497" s="29">
        <f t="shared" si="71"/>
        <v>329.59972702324848</v>
      </c>
      <c r="E497" s="30">
        <f t="shared" si="65"/>
        <v>0</v>
      </c>
      <c r="F497" s="29">
        <f t="shared" si="66"/>
        <v>0</v>
      </c>
      <c r="G497" s="29">
        <f t="shared" si="69"/>
        <v>0</v>
      </c>
      <c r="H497" s="29">
        <f t="shared" si="70"/>
        <v>0</v>
      </c>
      <c r="I497" s="29">
        <f t="shared" si="67"/>
        <v>0</v>
      </c>
      <c r="J497" s="29">
        <f>SUM($H$18:$H497)</f>
        <v>51655.901728373559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xWindow="383" yWindow="400" count="3">
    <dataValidation type="whole" allowBlank="1" showInputMessage="1" showErrorMessage="1" errorTitle="Years" error="Please enter a whole number of years from 1 to 40." sqref="D7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Jared</cp:lastModifiedBy>
  <cp:lastPrinted>2012-07-13T15:56:32Z</cp:lastPrinted>
  <dcterms:created xsi:type="dcterms:W3CDTF">2006-09-15T19:51:41Z</dcterms:created>
  <dcterms:modified xsi:type="dcterms:W3CDTF">2012-08-12T04:13:53Z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